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TerriFlux\MFAData\Recherche\Filières Agricoles SOCLE\Etude\Pomme de terre\"/>
    </mc:Choice>
  </mc:AlternateContent>
  <xr:revisionPtr revIDLastSave="0" documentId="13_ncr:1_{4C417E45-7D38-431F-813C-697FA22BB001}" xr6:coauthVersionLast="47" xr6:coauthVersionMax="47" xr10:uidLastSave="{00000000-0000-0000-0000-000000000000}"/>
  <bookViews>
    <workbookView xWindow="-108" yWindow="-108" windowWidth="23256" windowHeight="12576" tabRatio="966" firstSheet="1" activeTab="15" xr2:uid="{09514804-0762-4849-8FEA-8D47AC400813}"/>
  </bookViews>
  <sheets>
    <sheet name="Etiquettes" sheetId="2" r:id="rId1"/>
    <sheet name="Produits" sheetId="3" r:id="rId2"/>
    <sheet name="Secteurs" sheetId="4" r:id="rId3"/>
    <sheet name="Echanges territoires" sheetId="5" r:id="rId4"/>
    <sheet name="Données" sheetId="32" r:id="rId5"/>
    <sheet name="Données " sheetId="7" r:id="rId6"/>
    <sheet name="Récolte - AGRESTE" sheetId="6" r:id="rId7"/>
    <sheet name="Données  " sheetId="9" r:id="rId8"/>
    <sheet name="Fabrications - PRODCOM" sheetId="8" r:id="rId9"/>
    <sheet name="Données   " sheetId="11" r:id="rId10"/>
    <sheet name="Echanges mensuels - EUROSTAT" sheetId="12" r:id="rId11"/>
    <sheet name="Echanges annuels - EUROSTAT" sheetId="10" r:id="rId12"/>
    <sheet name="Données    " sheetId="16" r:id="rId13"/>
    <sheet name="Contraintes" sheetId="17" r:id="rId14"/>
    <sheet name="  Données" sheetId="27" r:id="rId15"/>
    <sheet name="MP Transformation - AGRESTE" sheetId="13" r:id="rId16"/>
    <sheet name="Contraintes " sheetId="19" r:id="rId17"/>
    <sheet name="   Données" sheetId="28" r:id="rId18"/>
    <sheet name="Coproduits - ONRB" sheetId="18" r:id="rId19"/>
    <sheet name="Données     " sheetId="21" r:id="rId20"/>
    <sheet name="Contraintes  " sheetId="22" r:id="rId21"/>
    <sheet name="    Données" sheetId="29" r:id="rId22"/>
    <sheet name="Transformation - GIPT" sheetId="20" r:id="rId23"/>
    <sheet name="Données      " sheetId="24" r:id="rId24"/>
    <sheet name="Contraintes   " sheetId="25" r:id="rId25"/>
    <sheet name="     Données" sheetId="30" r:id="rId26"/>
    <sheet name="Transformation - FranceAgriMer" sheetId="23" r:id="rId27"/>
    <sheet name=" Données" sheetId="31" r:id="rId28"/>
    <sheet name="Données       " sheetId="33" r:id="rId29"/>
  </sheets>
  <externalReferences>
    <externalReference r:id="rId30"/>
    <externalReference r:id="rId31"/>
    <externalReference r:id="rId32"/>
    <externalReference r:id="rId33"/>
  </externalReferences>
  <definedNames>
    <definedName name="_xlnm._FilterDatabase" localSheetId="27" hidden="1">' Données'!$A$1:$O$1</definedName>
    <definedName name="_xlnm._FilterDatabase" localSheetId="4" hidden="1">Données!$A$1:$O$1</definedName>
    <definedName name="_xlnm._FilterDatabase" localSheetId="5" hidden="1">'Données '!$A$1:$O$1</definedName>
    <definedName name="_xlnm._FilterDatabase" localSheetId="7" hidden="1">'Données  '!$A$1:$O$1</definedName>
    <definedName name="_xlnm._FilterDatabase" localSheetId="9" hidden="1">'Données   '!$A$1:$O$1</definedName>
    <definedName name="_xlnm._FilterDatabase" localSheetId="12" hidden="1">'Données    '!$A$1:$O$1</definedName>
    <definedName name="_xlnm._FilterDatabase" localSheetId="19" hidden="1">'Données     '!$A$1:$O$1</definedName>
    <definedName name="_xlnm._FilterDatabase" localSheetId="23" hidden="1">'Données      '!$A$1:$O$1</definedName>
    <definedName name="_xlnm._FilterDatabase" localSheetId="28" hidden="1">'Données       '!$A$1:$O$1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8" i="33" l="1"/>
  <c r="O109" i="33"/>
  <c r="B109" i="33"/>
  <c r="B108" i="33"/>
  <c r="E108" i="33"/>
  <c r="F108" i="33"/>
  <c r="G108" i="33"/>
  <c r="H108" i="33"/>
  <c r="I108" i="33"/>
  <c r="J108" i="33"/>
  <c r="K108" i="33"/>
  <c r="L108" i="33"/>
  <c r="E109" i="33"/>
  <c r="F109" i="33"/>
  <c r="G109" i="33"/>
  <c r="H109" i="33"/>
  <c r="I109" i="33"/>
  <c r="J109" i="33"/>
  <c r="K109" i="33"/>
  <c r="L109" i="33"/>
  <c r="A109" i="33"/>
  <c r="A108" i="33"/>
  <c r="B94" i="33"/>
  <c r="B89" i="33"/>
  <c r="A89" i="33"/>
  <c r="F89" i="33"/>
  <c r="G89" i="33"/>
  <c r="H89" i="33"/>
  <c r="I89" i="33"/>
  <c r="J89" i="33"/>
  <c r="K89" i="33"/>
  <c r="L89" i="33"/>
  <c r="O89" i="33"/>
  <c r="E89" i="33"/>
  <c r="F94" i="33"/>
  <c r="G94" i="33"/>
  <c r="H94" i="33"/>
  <c r="I94" i="33"/>
  <c r="J94" i="33"/>
  <c r="K94" i="33"/>
  <c r="L94" i="33"/>
  <c r="O94" i="33"/>
  <c r="A94" i="33"/>
  <c r="E94" i="33"/>
  <c r="A105" i="33"/>
  <c r="A106" i="33"/>
  <c r="A107" i="33"/>
  <c r="B105" i="33"/>
  <c r="E105" i="33"/>
  <c r="F105" i="33"/>
  <c r="G105" i="33"/>
  <c r="H105" i="33"/>
  <c r="I105" i="33"/>
  <c r="J105" i="33"/>
  <c r="K105" i="33"/>
  <c r="L105" i="33"/>
  <c r="O105" i="33"/>
  <c r="B106" i="33"/>
  <c r="E106" i="33"/>
  <c r="F106" i="33"/>
  <c r="G106" i="33"/>
  <c r="H106" i="33"/>
  <c r="I106" i="33"/>
  <c r="J106" i="33"/>
  <c r="K106" i="33"/>
  <c r="L106" i="33"/>
  <c r="O106" i="33"/>
  <c r="B107" i="33"/>
  <c r="E107" i="33"/>
  <c r="F107" i="33"/>
  <c r="G107" i="33"/>
  <c r="H107" i="33"/>
  <c r="I107" i="33"/>
  <c r="J107" i="33"/>
  <c r="K107" i="33"/>
  <c r="L107" i="33"/>
  <c r="O107" i="33"/>
  <c r="A100" i="33"/>
  <c r="A101" i="33"/>
  <c r="A102" i="33"/>
  <c r="A103" i="33"/>
  <c r="A104" i="33"/>
  <c r="A99" i="33"/>
  <c r="B99" i="33"/>
  <c r="E99" i="33"/>
  <c r="F99" i="33"/>
  <c r="G99" i="33"/>
  <c r="H99" i="33"/>
  <c r="I99" i="33"/>
  <c r="J99" i="33"/>
  <c r="K99" i="33"/>
  <c r="L99" i="33"/>
  <c r="O99" i="33"/>
  <c r="B100" i="33"/>
  <c r="E100" i="33"/>
  <c r="F100" i="33"/>
  <c r="G100" i="33"/>
  <c r="H100" i="33"/>
  <c r="I100" i="33"/>
  <c r="J100" i="33"/>
  <c r="K100" i="33"/>
  <c r="L100" i="33"/>
  <c r="O100" i="33"/>
  <c r="B101" i="33"/>
  <c r="E101" i="33"/>
  <c r="F101" i="33"/>
  <c r="G101" i="33"/>
  <c r="H101" i="33"/>
  <c r="I101" i="33"/>
  <c r="J101" i="33"/>
  <c r="K101" i="33"/>
  <c r="L101" i="33"/>
  <c r="O101" i="33"/>
  <c r="B102" i="33"/>
  <c r="E102" i="33"/>
  <c r="F102" i="33"/>
  <c r="G102" i="33"/>
  <c r="H102" i="33"/>
  <c r="I102" i="33"/>
  <c r="J102" i="33"/>
  <c r="K102" i="33"/>
  <c r="L102" i="33"/>
  <c r="O102" i="33"/>
  <c r="B103" i="33"/>
  <c r="E103" i="33"/>
  <c r="F103" i="33"/>
  <c r="G103" i="33"/>
  <c r="H103" i="33"/>
  <c r="I103" i="33"/>
  <c r="J103" i="33"/>
  <c r="K103" i="33"/>
  <c r="L103" i="33"/>
  <c r="O103" i="33"/>
  <c r="B104" i="33"/>
  <c r="E104" i="33"/>
  <c r="F104" i="33"/>
  <c r="G104" i="33"/>
  <c r="H104" i="33"/>
  <c r="I104" i="33"/>
  <c r="J104" i="33"/>
  <c r="K104" i="33"/>
  <c r="L104" i="33"/>
  <c r="O104" i="33"/>
  <c r="F26" i="21"/>
  <c r="B90" i="33"/>
  <c r="B91" i="33"/>
  <c r="B92" i="33"/>
  <c r="B93" i="33"/>
  <c r="B95" i="33"/>
  <c r="B96" i="33"/>
  <c r="B97" i="33"/>
  <c r="B98" i="33"/>
  <c r="A98" i="33"/>
  <c r="A97" i="33"/>
  <c r="A96" i="33"/>
  <c r="A95" i="33"/>
  <c r="A93" i="33"/>
  <c r="A92" i="33"/>
  <c r="A91" i="33"/>
  <c r="A90" i="33"/>
  <c r="A88" i="33"/>
  <c r="A87" i="33"/>
  <c r="A86" i="33"/>
  <c r="A85" i="33"/>
  <c r="B85" i="33"/>
  <c r="E85" i="33"/>
  <c r="F85" i="33"/>
  <c r="G85" i="33"/>
  <c r="H85" i="33"/>
  <c r="I85" i="33"/>
  <c r="J85" i="33"/>
  <c r="K85" i="33"/>
  <c r="L85" i="33"/>
  <c r="O85" i="33"/>
  <c r="B86" i="33"/>
  <c r="E86" i="33"/>
  <c r="F86" i="33"/>
  <c r="G86" i="33"/>
  <c r="H86" i="33"/>
  <c r="I86" i="33"/>
  <c r="J86" i="33"/>
  <c r="K86" i="33"/>
  <c r="L86" i="33"/>
  <c r="O86" i="33"/>
  <c r="B87" i="33"/>
  <c r="E87" i="33"/>
  <c r="F87" i="33"/>
  <c r="G87" i="33"/>
  <c r="H87" i="33"/>
  <c r="I87" i="33"/>
  <c r="J87" i="33"/>
  <c r="K87" i="33"/>
  <c r="L87" i="33"/>
  <c r="O87" i="33"/>
  <c r="B88" i="33"/>
  <c r="E88" i="33"/>
  <c r="F88" i="33"/>
  <c r="G88" i="33"/>
  <c r="H88" i="33"/>
  <c r="I88" i="33"/>
  <c r="J88" i="33"/>
  <c r="K88" i="33"/>
  <c r="L88" i="33"/>
  <c r="O88" i="33"/>
  <c r="E90" i="33"/>
  <c r="F90" i="33"/>
  <c r="G90" i="33"/>
  <c r="H90" i="33"/>
  <c r="I90" i="33"/>
  <c r="J90" i="33"/>
  <c r="K90" i="33"/>
  <c r="L90" i="33"/>
  <c r="O90" i="33"/>
  <c r="E91" i="33"/>
  <c r="F91" i="33"/>
  <c r="G91" i="33"/>
  <c r="H91" i="33"/>
  <c r="I91" i="33"/>
  <c r="J91" i="33"/>
  <c r="K91" i="33"/>
  <c r="L91" i="33"/>
  <c r="O91" i="33"/>
  <c r="E92" i="33"/>
  <c r="F92" i="33"/>
  <c r="G92" i="33"/>
  <c r="H92" i="33"/>
  <c r="I92" i="33"/>
  <c r="J92" i="33"/>
  <c r="K92" i="33"/>
  <c r="L92" i="33"/>
  <c r="O92" i="33"/>
  <c r="E93" i="33"/>
  <c r="F93" i="33"/>
  <c r="G93" i="33"/>
  <c r="H93" i="33"/>
  <c r="I93" i="33"/>
  <c r="J93" i="33"/>
  <c r="K93" i="33"/>
  <c r="L93" i="33"/>
  <c r="O93" i="33"/>
  <c r="E95" i="33"/>
  <c r="F95" i="33"/>
  <c r="G95" i="33"/>
  <c r="H95" i="33"/>
  <c r="I95" i="33"/>
  <c r="J95" i="33"/>
  <c r="K95" i="33"/>
  <c r="L95" i="33"/>
  <c r="O95" i="33"/>
  <c r="E96" i="33"/>
  <c r="F96" i="33"/>
  <c r="G96" i="33"/>
  <c r="H96" i="33"/>
  <c r="I96" i="33"/>
  <c r="J96" i="33"/>
  <c r="K96" i="33"/>
  <c r="L96" i="33"/>
  <c r="O96" i="33"/>
  <c r="E97" i="33"/>
  <c r="F97" i="33"/>
  <c r="G97" i="33"/>
  <c r="H97" i="33"/>
  <c r="I97" i="33"/>
  <c r="J97" i="33"/>
  <c r="K97" i="33"/>
  <c r="L97" i="33"/>
  <c r="O97" i="33"/>
  <c r="E98" i="33"/>
  <c r="F98" i="33"/>
  <c r="G98" i="33"/>
  <c r="H98" i="33"/>
  <c r="I98" i="33"/>
  <c r="J98" i="33"/>
  <c r="K98" i="33"/>
  <c r="L98" i="33"/>
  <c r="O98" i="33"/>
  <c r="B82" i="33"/>
  <c r="B83" i="33"/>
  <c r="B84" i="33"/>
  <c r="E82" i="33"/>
  <c r="F82" i="33"/>
  <c r="G82" i="33"/>
  <c r="H82" i="33"/>
  <c r="I82" i="33"/>
  <c r="J82" i="33"/>
  <c r="K82" i="33"/>
  <c r="L82" i="33"/>
  <c r="O82" i="33"/>
  <c r="E83" i="33"/>
  <c r="F83" i="33"/>
  <c r="G83" i="33"/>
  <c r="H83" i="33"/>
  <c r="I83" i="33"/>
  <c r="J83" i="33"/>
  <c r="K83" i="33"/>
  <c r="L83" i="33"/>
  <c r="O83" i="33"/>
  <c r="E84" i="33"/>
  <c r="F84" i="33"/>
  <c r="G84" i="33"/>
  <c r="H84" i="33"/>
  <c r="I84" i="33"/>
  <c r="J84" i="33"/>
  <c r="K84" i="33"/>
  <c r="L84" i="33"/>
  <c r="O84" i="33"/>
  <c r="A83" i="33"/>
  <c r="A84" i="33"/>
  <c r="A82" i="33"/>
  <c r="B81" i="33"/>
  <c r="B80" i="33"/>
  <c r="E80" i="33"/>
  <c r="F80" i="33"/>
  <c r="G80" i="33"/>
  <c r="H80" i="33"/>
  <c r="I80" i="33"/>
  <c r="J80" i="33"/>
  <c r="K80" i="33"/>
  <c r="L80" i="33"/>
  <c r="O80" i="33"/>
  <c r="E81" i="33"/>
  <c r="F81" i="33"/>
  <c r="G81" i="33"/>
  <c r="H81" i="33"/>
  <c r="I81" i="33"/>
  <c r="J81" i="33"/>
  <c r="K81" i="33"/>
  <c r="L81" i="33"/>
  <c r="O81" i="33"/>
  <c r="A81" i="33"/>
  <c r="A80" i="33"/>
  <c r="A79" i="33"/>
  <c r="A78" i="33"/>
  <c r="A77" i="33"/>
  <c r="A76" i="33"/>
  <c r="A75" i="33"/>
  <c r="A74" i="33"/>
  <c r="A73" i="33"/>
  <c r="A72" i="33"/>
  <c r="A71" i="33"/>
  <c r="A70" i="33"/>
  <c r="A69" i="33"/>
  <c r="B68" i="33"/>
  <c r="B67" i="33"/>
  <c r="B66" i="33"/>
  <c r="B65" i="33"/>
  <c r="B64" i="33"/>
  <c r="B63" i="33"/>
  <c r="B62" i="33"/>
  <c r="B61" i="33"/>
  <c r="B60" i="33"/>
  <c r="B59" i="33"/>
  <c r="B58" i="33"/>
  <c r="A57" i="33"/>
  <c r="A56" i="33"/>
  <c r="A55" i="33"/>
  <c r="A54" i="33"/>
  <c r="A53" i="33"/>
  <c r="A52" i="33"/>
  <c r="A51" i="33"/>
  <c r="A50" i="33"/>
  <c r="A49" i="33"/>
  <c r="A48" i="33"/>
  <c r="A47" i="33"/>
  <c r="B46" i="33"/>
  <c r="B45" i="33"/>
  <c r="B44" i="33"/>
  <c r="B43" i="33"/>
  <c r="B42" i="33"/>
  <c r="B41" i="33"/>
  <c r="B40" i="33"/>
  <c r="B39" i="33"/>
  <c r="B38" i="33"/>
  <c r="B37" i="33"/>
  <c r="B36" i="33"/>
  <c r="A35" i="33"/>
  <c r="A34" i="33"/>
  <c r="A33" i="33"/>
  <c r="A32" i="33"/>
  <c r="A31" i="33"/>
  <c r="A30" i="33"/>
  <c r="A29" i="33"/>
  <c r="A28" i="33"/>
  <c r="A27" i="33"/>
  <c r="A26" i="33"/>
  <c r="A25" i="33"/>
  <c r="B24" i="33"/>
  <c r="B23" i="33"/>
  <c r="B22" i="33"/>
  <c r="B20" i="33"/>
  <c r="B18" i="33"/>
  <c r="B21" i="33"/>
  <c r="B19" i="33"/>
  <c r="B17" i="33"/>
  <c r="B16" i="33"/>
  <c r="B15" i="33"/>
  <c r="B14" i="33"/>
  <c r="A14" i="33"/>
  <c r="E14" i="33"/>
  <c r="F14" i="33"/>
  <c r="G14" i="33"/>
  <c r="H14" i="33"/>
  <c r="I14" i="33"/>
  <c r="J14" i="33"/>
  <c r="K14" i="33"/>
  <c r="L14" i="33"/>
  <c r="O14" i="33"/>
  <c r="A15" i="33"/>
  <c r="E15" i="33"/>
  <c r="F15" i="33"/>
  <c r="G15" i="33"/>
  <c r="H15" i="33"/>
  <c r="I15" i="33"/>
  <c r="J15" i="33"/>
  <c r="K15" i="33"/>
  <c r="L15" i="33"/>
  <c r="O15" i="33"/>
  <c r="A16" i="33"/>
  <c r="E16" i="33"/>
  <c r="F16" i="33"/>
  <c r="G16" i="33"/>
  <c r="H16" i="33"/>
  <c r="I16" i="33"/>
  <c r="J16" i="33"/>
  <c r="K16" i="33"/>
  <c r="L16" i="33"/>
  <c r="O16" i="33"/>
  <c r="A17" i="33"/>
  <c r="E17" i="33"/>
  <c r="F17" i="33"/>
  <c r="G17" i="33"/>
  <c r="H17" i="33"/>
  <c r="I17" i="33"/>
  <c r="J17" i="33"/>
  <c r="K17" i="33"/>
  <c r="L17" i="33"/>
  <c r="O17" i="33"/>
  <c r="A18" i="33"/>
  <c r="E18" i="33"/>
  <c r="F18" i="33"/>
  <c r="G18" i="33"/>
  <c r="H18" i="33"/>
  <c r="I18" i="33"/>
  <c r="J18" i="33"/>
  <c r="K18" i="33"/>
  <c r="L18" i="33"/>
  <c r="O18" i="33"/>
  <c r="A19" i="33"/>
  <c r="E19" i="33"/>
  <c r="F19" i="33"/>
  <c r="G19" i="33"/>
  <c r="H19" i="33"/>
  <c r="I19" i="33"/>
  <c r="J19" i="33"/>
  <c r="K19" i="33"/>
  <c r="L19" i="33"/>
  <c r="O19" i="33"/>
  <c r="A20" i="33"/>
  <c r="E20" i="33"/>
  <c r="F20" i="33"/>
  <c r="G20" i="33"/>
  <c r="H20" i="33"/>
  <c r="I20" i="33"/>
  <c r="J20" i="33"/>
  <c r="K20" i="33"/>
  <c r="L20" i="33"/>
  <c r="O20" i="33"/>
  <c r="A21" i="33"/>
  <c r="E21" i="33"/>
  <c r="F21" i="33"/>
  <c r="G21" i="33"/>
  <c r="H21" i="33"/>
  <c r="I21" i="33"/>
  <c r="J21" i="33"/>
  <c r="K21" i="33"/>
  <c r="L21" i="33"/>
  <c r="O21" i="33"/>
  <c r="A22" i="33"/>
  <c r="E22" i="33"/>
  <c r="F22" i="33"/>
  <c r="G22" i="33"/>
  <c r="H22" i="33"/>
  <c r="I22" i="33"/>
  <c r="J22" i="33"/>
  <c r="K22" i="33"/>
  <c r="L22" i="33"/>
  <c r="O22" i="33"/>
  <c r="A23" i="33"/>
  <c r="E23" i="33"/>
  <c r="F23" i="33"/>
  <c r="G23" i="33"/>
  <c r="H23" i="33"/>
  <c r="I23" i="33"/>
  <c r="J23" i="33"/>
  <c r="K23" i="33"/>
  <c r="L23" i="33"/>
  <c r="O23" i="33"/>
  <c r="A24" i="33"/>
  <c r="E24" i="33"/>
  <c r="F24" i="33"/>
  <c r="G24" i="33"/>
  <c r="H24" i="33"/>
  <c r="I24" i="33"/>
  <c r="J24" i="33"/>
  <c r="K24" i="33"/>
  <c r="L24" i="33"/>
  <c r="O24" i="33"/>
  <c r="B25" i="33"/>
  <c r="E25" i="33"/>
  <c r="F25" i="33"/>
  <c r="G25" i="33"/>
  <c r="H25" i="33"/>
  <c r="I25" i="33"/>
  <c r="J25" i="33"/>
  <c r="K25" i="33"/>
  <c r="L25" i="33"/>
  <c r="O25" i="33"/>
  <c r="B26" i="33"/>
  <c r="E26" i="33"/>
  <c r="F26" i="33"/>
  <c r="G26" i="33"/>
  <c r="H26" i="33"/>
  <c r="I26" i="33"/>
  <c r="J26" i="33"/>
  <c r="K26" i="33"/>
  <c r="L26" i="33"/>
  <c r="O26" i="33"/>
  <c r="B27" i="33"/>
  <c r="E27" i="33"/>
  <c r="F27" i="33"/>
  <c r="G27" i="33"/>
  <c r="H27" i="33"/>
  <c r="I27" i="33"/>
  <c r="J27" i="33"/>
  <c r="K27" i="33"/>
  <c r="L27" i="33"/>
  <c r="O27" i="33"/>
  <c r="B28" i="33"/>
  <c r="E28" i="33"/>
  <c r="F28" i="33"/>
  <c r="G28" i="33"/>
  <c r="H28" i="33"/>
  <c r="I28" i="33"/>
  <c r="J28" i="33"/>
  <c r="K28" i="33"/>
  <c r="L28" i="33"/>
  <c r="O28" i="33"/>
  <c r="B29" i="33"/>
  <c r="E29" i="33"/>
  <c r="F29" i="33"/>
  <c r="G29" i="33"/>
  <c r="H29" i="33"/>
  <c r="I29" i="33"/>
  <c r="J29" i="33"/>
  <c r="K29" i="33"/>
  <c r="L29" i="33"/>
  <c r="O29" i="33"/>
  <c r="B30" i="33"/>
  <c r="E30" i="33"/>
  <c r="F30" i="33"/>
  <c r="G30" i="33"/>
  <c r="H30" i="33"/>
  <c r="I30" i="33"/>
  <c r="J30" i="33"/>
  <c r="K30" i="33"/>
  <c r="L30" i="33"/>
  <c r="O30" i="33"/>
  <c r="B31" i="33"/>
  <c r="E31" i="33"/>
  <c r="F31" i="33"/>
  <c r="G31" i="33"/>
  <c r="H31" i="33"/>
  <c r="I31" i="33"/>
  <c r="J31" i="33"/>
  <c r="K31" i="33"/>
  <c r="L31" i="33"/>
  <c r="O31" i="33"/>
  <c r="B32" i="33"/>
  <c r="E32" i="33"/>
  <c r="F32" i="33"/>
  <c r="G32" i="33"/>
  <c r="H32" i="33"/>
  <c r="I32" i="33"/>
  <c r="J32" i="33"/>
  <c r="K32" i="33"/>
  <c r="L32" i="33"/>
  <c r="O32" i="33"/>
  <c r="B33" i="33"/>
  <c r="E33" i="33"/>
  <c r="F33" i="33"/>
  <c r="G33" i="33"/>
  <c r="H33" i="33"/>
  <c r="I33" i="33"/>
  <c r="J33" i="33"/>
  <c r="K33" i="33"/>
  <c r="L33" i="33"/>
  <c r="O33" i="33"/>
  <c r="B34" i="33"/>
  <c r="E34" i="33"/>
  <c r="F34" i="33"/>
  <c r="G34" i="33"/>
  <c r="H34" i="33"/>
  <c r="I34" i="33"/>
  <c r="J34" i="33"/>
  <c r="K34" i="33"/>
  <c r="L34" i="33"/>
  <c r="O34" i="33"/>
  <c r="B35" i="33"/>
  <c r="E35" i="33"/>
  <c r="F35" i="33"/>
  <c r="G35" i="33"/>
  <c r="H35" i="33"/>
  <c r="I35" i="33"/>
  <c r="J35" i="33"/>
  <c r="K35" i="33"/>
  <c r="L35" i="33"/>
  <c r="O35" i="33"/>
  <c r="A36" i="33"/>
  <c r="E36" i="33"/>
  <c r="F36" i="33"/>
  <c r="G36" i="33"/>
  <c r="H36" i="33"/>
  <c r="I36" i="33"/>
  <c r="J36" i="33"/>
  <c r="K36" i="33"/>
  <c r="L36" i="33"/>
  <c r="O36" i="33"/>
  <c r="A37" i="33"/>
  <c r="E37" i="33"/>
  <c r="F37" i="33"/>
  <c r="G37" i="33"/>
  <c r="H37" i="33"/>
  <c r="I37" i="33"/>
  <c r="J37" i="33"/>
  <c r="K37" i="33"/>
  <c r="L37" i="33"/>
  <c r="O37" i="33"/>
  <c r="A38" i="33"/>
  <c r="E38" i="33"/>
  <c r="F38" i="33"/>
  <c r="G38" i="33"/>
  <c r="H38" i="33"/>
  <c r="I38" i="33"/>
  <c r="J38" i="33"/>
  <c r="K38" i="33"/>
  <c r="L38" i="33"/>
  <c r="O38" i="33"/>
  <c r="A39" i="33"/>
  <c r="E39" i="33"/>
  <c r="F39" i="33"/>
  <c r="G39" i="33"/>
  <c r="H39" i="33"/>
  <c r="I39" i="33"/>
  <c r="J39" i="33"/>
  <c r="K39" i="33"/>
  <c r="L39" i="33"/>
  <c r="O39" i="33"/>
  <c r="A40" i="33"/>
  <c r="E40" i="33"/>
  <c r="F40" i="33"/>
  <c r="G40" i="33"/>
  <c r="H40" i="33"/>
  <c r="I40" i="33"/>
  <c r="J40" i="33"/>
  <c r="K40" i="33"/>
  <c r="L40" i="33"/>
  <c r="O40" i="33"/>
  <c r="A41" i="33"/>
  <c r="E41" i="33"/>
  <c r="F41" i="33"/>
  <c r="G41" i="33"/>
  <c r="H41" i="33"/>
  <c r="I41" i="33"/>
  <c r="J41" i="33"/>
  <c r="K41" i="33"/>
  <c r="L41" i="33"/>
  <c r="O41" i="33"/>
  <c r="A42" i="33"/>
  <c r="E42" i="33"/>
  <c r="F42" i="33"/>
  <c r="G42" i="33"/>
  <c r="H42" i="33"/>
  <c r="I42" i="33"/>
  <c r="J42" i="33"/>
  <c r="K42" i="33"/>
  <c r="L42" i="33"/>
  <c r="O42" i="33"/>
  <c r="A43" i="33"/>
  <c r="E43" i="33"/>
  <c r="F43" i="33"/>
  <c r="G43" i="33"/>
  <c r="H43" i="33"/>
  <c r="I43" i="33"/>
  <c r="J43" i="33"/>
  <c r="K43" i="33"/>
  <c r="L43" i="33"/>
  <c r="O43" i="33"/>
  <c r="A44" i="33"/>
  <c r="E44" i="33"/>
  <c r="F44" i="33"/>
  <c r="G44" i="33"/>
  <c r="H44" i="33"/>
  <c r="I44" i="33"/>
  <c r="J44" i="33"/>
  <c r="K44" i="33"/>
  <c r="L44" i="33"/>
  <c r="O44" i="33"/>
  <c r="A45" i="33"/>
  <c r="E45" i="33"/>
  <c r="F45" i="33"/>
  <c r="G45" i="33"/>
  <c r="H45" i="33"/>
  <c r="I45" i="33"/>
  <c r="J45" i="33"/>
  <c r="K45" i="33"/>
  <c r="L45" i="33"/>
  <c r="O45" i="33"/>
  <c r="A46" i="33"/>
  <c r="E46" i="33"/>
  <c r="F46" i="33"/>
  <c r="G46" i="33"/>
  <c r="H46" i="33"/>
  <c r="I46" i="33"/>
  <c r="J46" i="33"/>
  <c r="K46" i="33"/>
  <c r="L46" i="33"/>
  <c r="O46" i="33"/>
  <c r="B47" i="33"/>
  <c r="E47" i="33"/>
  <c r="F47" i="33"/>
  <c r="G47" i="33"/>
  <c r="H47" i="33"/>
  <c r="I47" i="33"/>
  <c r="J47" i="33"/>
  <c r="K47" i="33"/>
  <c r="L47" i="33"/>
  <c r="O47" i="33"/>
  <c r="B48" i="33"/>
  <c r="E48" i="33"/>
  <c r="F48" i="33"/>
  <c r="G48" i="33"/>
  <c r="H48" i="33"/>
  <c r="I48" i="33"/>
  <c r="J48" i="33"/>
  <c r="K48" i="33"/>
  <c r="L48" i="33"/>
  <c r="O48" i="33"/>
  <c r="B49" i="33"/>
  <c r="E49" i="33"/>
  <c r="F49" i="33"/>
  <c r="G49" i="33"/>
  <c r="H49" i="33"/>
  <c r="I49" i="33"/>
  <c r="J49" i="33"/>
  <c r="K49" i="33"/>
  <c r="L49" i="33"/>
  <c r="O49" i="33"/>
  <c r="B50" i="33"/>
  <c r="E50" i="33"/>
  <c r="F50" i="33"/>
  <c r="G50" i="33"/>
  <c r="H50" i="33"/>
  <c r="I50" i="33"/>
  <c r="J50" i="33"/>
  <c r="K50" i="33"/>
  <c r="L50" i="33"/>
  <c r="O50" i="33"/>
  <c r="B51" i="33"/>
  <c r="E51" i="33"/>
  <c r="F51" i="33"/>
  <c r="G51" i="33"/>
  <c r="H51" i="33"/>
  <c r="I51" i="33"/>
  <c r="J51" i="33"/>
  <c r="K51" i="33"/>
  <c r="L51" i="33"/>
  <c r="O51" i="33"/>
  <c r="B52" i="33"/>
  <c r="E52" i="33"/>
  <c r="F52" i="33"/>
  <c r="G52" i="33"/>
  <c r="H52" i="33"/>
  <c r="I52" i="33"/>
  <c r="J52" i="33"/>
  <c r="K52" i="33"/>
  <c r="L52" i="33"/>
  <c r="O52" i="33"/>
  <c r="B53" i="33"/>
  <c r="E53" i="33"/>
  <c r="F53" i="33"/>
  <c r="G53" i="33"/>
  <c r="H53" i="33"/>
  <c r="I53" i="33"/>
  <c r="J53" i="33"/>
  <c r="K53" i="33"/>
  <c r="L53" i="33"/>
  <c r="O53" i="33"/>
  <c r="B54" i="33"/>
  <c r="E54" i="33"/>
  <c r="F54" i="33"/>
  <c r="G54" i="33"/>
  <c r="H54" i="33"/>
  <c r="I54" i="33"/>
  <c r="J54" i="33"/>
  <c r="K54" i="33"/>
  <c r="L54" i="33"/>
  <c r="O54" i="33"/>
  <c r="B55" i="33"/>
  <c r="E55" i="33"/>
  <c r="F55" i="33"/>
  <c r="G55" i="33"/>
  <c r="H55" i="33"/>
  <c r="I55" i="33"/>
  <c r="J55" i="33"/>
  <c r="K55" i="33"/>
  <c r="L55" i="33"/>
  <c r="O55" i="33"/>
  <c r="B56" i="33"/>
  <c r="E56" i="33"/>
  <c r="F56" i="33"/>
  <c r="G56" i="33"/>
  <c r="H56" i="33"/>
  <c r="I56" i="33"/>
  <c r="J56" i="33"/>
  <c r="K56" i="33"/>
  <c r="L56" i="33"/>
  <c r="O56" i="33"/>
  <c r="B57" i="33"/>
  <c r="E57" i="33"/>
  <c r="F57" i="33"/>
  <c r="G57" i="33"/>
  <c r="H57" i="33"/>
  <c r="I57" i="33"/>
  <c r="J57" i="33"/>
  <c r="K57" i="33"/>
  <c r="L57" i="33"/>
  <c r="O57" i="33"/>
  <c r="A58" i="33"/>
  <c r="E58" i="33"/>
  <c r="F58" i="33"/>
  <c r="G58" i="33"/>
  <c r="H58" i="33"/>
  <c r="I58" i="33"/>
  <c r="J58" i="33"/>
  <c r="K58" i="33"/>
  <c r="L58" i="33"/>
  <c r="O58" i="33"/>
  <c r="A59" i="33"/>
  <c r="E59" i="33"/>
  <c r="F59" i="33"/>
  <c r="G59" i="33"/>
  <c r="H59" i="33"/>
  <c r="I59" i="33"/>
  <c r="J59" i="33"/>
  <c r="K59" i="33"/>
  <c r="L59" i="33"/>
  <c r="O59" i="33"/>
  <c r="A60" i="33"/>
  <c r="E60" i="33"/>
  <c r="F60" i="33"/>
  <c r="G60" i="33"/>
  <c r="H60" i="33"/>
  <c r="I60" i="33"/>
  <c r="J60" i="33"/>
  <c r="K60" i="33"/>
  <c r="L60" i="33"/>
  <c r="O60" i="33"/>
  <c r="A61" i="33"/>
  <c r="E61" i="33"/>
  <c r="F61" i="33"/>
  <c r="G61" i="33"/>
  <c r="H61" i="33"/>
  <c r="I61" i="33"/>
  <c r="J61" i="33"/>
  <c r="K61" i="33"/>
  <c r="L61" i="33"/>
  <c r="O61" i="33"/>
  <c r="A62" i="33"/>
  <c r="E62" i="33"/>
  <c r="F62" i="33"/>
  <c r="G62" i="33"/>
  <c r="H62" i="33"/>
  <c r="I62" i="33"/>
  <c r="J62" i="33"/>
  <c r="K62" i="33"/>
  <c r="L62" i="33"/>
  <c r="O62" i="33"/>
  <c r="A63" i="33"/>
  <c r="E63" i="33"/>
  <c r="F63" i="33"/>
  <c r="G63" i="33"/>
  <c r="H63" i="33"/>
  <c r="I63" i="33"/>
  <c r="J63" i="33"/>
  <c r="K63" i="33"/>
  <c r="L63" i="33"/>
  <c r="O63" i="33"/>
  <c r="A64" i="33"/>
  <c r="E64" i="33"/>
  <c r="F64" i="33"/>
  <c r="G64" i="33"/>
  <c r="H64" i="33"/>
  <c r="I64" i="33"/>
  <c r="J64" i="33"/>
  <c r="K64" i="33"/>
  <c r="L64" i="33"/>
  <c r="O64" i="33"/>
  <c r="A65" i="33"/>
  <c r="E65" i="33"/>
  <c r="F65" i="33"/>
  <c r="G65" i="33"/>
  <c r="H65" i="33"/>
  <c r="I65" i="33"/>
  <c r="J65" i="33"/>
  <c r="K65" i="33"/>
  <c r="L65" i="33"/>
  <c r="O65" i="33"/>
  <c r="A66" i="33"/>
  <c r="E66" i="33"/>
  <c r="F66" i="33"/>
  <c r="G66" i="33"/>
  <c r="H66" i="33"/>
  <c r="I66" i="33"/>
  <c r="J66" i="33"/>
  <c r="K66" i="33"/>
  <c r="L66" i="33"/>
  <c r="O66" i="33"/>
  <c r="A67" i="33"/>
  <c r="E67" i="33"/>
  <c r="F67" i="33"/>
  <c r="G67" i="33"/>
  <c r="H67" i="33"/>
  <c r="I67" i="33"/>
  <c r="J67" i="33"/>
  <c r="K67" i="33"/>
  <c r="L67" i="33"/>
  <c r="O67" i="33"/>
  <c r="A68" i="33"/>
  <c r="E68" i="33"/>
  <c r="F68" i="33"/>
  <c r="G68" i="33"/>
  <c r="H68" i="33"/>
  <c r="I68" i="33"/>
  <c r="J68" i="33"/>
  <c r="K68" i="33"/>
  <c r="L68" i="33"/>
  <c r="O68" i="33"/>
  <c r="B69" i="33"/>
  <c r="E69" i="33"/>
  <c r="F69" i="33"/>
  <c r="G69" i="33"/>
  <c r="H69" i="33"/>
  <c r="I69" i="33"/>
  <c r="J69" i="33"/>
  <c r="K69" i="33"/>
  <c r="L69" i="33"/>
  <c r="O69" i="33"/>
  <c r="B70" i="33"/>
  <c r="E70" i="33"/>
  <c r="F70" i="33"/>
  <c r="G70" i="33"/>
  <c r="H70" i="33"/>
  <c r="I70" i="33"/>
  <c r="J70" i="33"/>
  <c r="K70" i="33"/>
  <c r="L70" i="33"/>
  <c r="O70" i="33"/>
  <c r="B71" i="33"/>
  <c r="E71" i="33"/>
  <c r="F71" i="33"/>
  <c r="G71" i="33"/>
  <c r="H71" i="33"/>
  <c r="I71" i="33"/>
  <c r="J71" i="33"/>
  <c r="K71" i="33"/>
  <c r="L71" i="33"/>
  <c r="O71" i="33"/>
  <c r="B72" i="33"/>
  <c r="E72" i="33"/>
  <c r="F72" i="33"/>
  <c r="G72" i="33"/>
  <c r="H72" i="33"/>
  <c r="I72" i="33"/>
  <c r="J72" i="33"/>
  <c r="K72" i="33"/>
  <c r="L72" i="33"/>
  <c r="O72" i="33"/>
  <c r="B73" i="33"/>
  <c r="E73" i="33"/>
  <c r="F73" i="33"/>
  <c r="G73" i="33"/>
  <c r="H73" i="33"/>
  <c r="I73" i="33"/>
  <c r="J73" i="33"/>
  <c r="K73" i="33"/>
  <c r="L73" i="33"/>
  <c r="O73" i="33"/>
  <c r="B74" i="33"/>
  <c r="E74" i="33"/>
  <c r="F74" i="33"/>
  <c r="G74" i="33"/>
  <c r="H74" i="33"/>
  <c r="I74" i="33"/>
  <c r="J74" i="33"/>
  <c r="K74" i="33"/>
  <c r="L74" i="33"/>
  <c r="O74" i="33"/>
  <c r="B75" i="33"/>
  <c r="E75" i="33"/>
  <c r="F75" i="33"/>
  <c r="G75" i="33"/>
  <c r="H75" i="33"/>
  <c r="I75" i="33"/>
  <c r="J75" i="33"/>
  <c r="K75" i="33"/>
  <c r="L75" i="33"/>
  <c r="O75" i="33"/>
  <c r="B76" i="33"/>
  <c r="E76" i="33"/>
  <c r="F76" i="33"/>
  <c r="G76" i="33"/>
  <c r="H76" i="33"/>
  <c r="I76" i="33"/>
  <c r="J76" i="33"/>
  <c r="K76" i="33"/>
  <c r="L76" i="33"/>
  <c r="O76" i="33"/>
  <c r="B77" i="33"/>
  <c r="E77" i="33"/>
  <c r="F77" i="33"/>
  <c r="G77" i="33"/>
  <c r="H77" i="33"/>
  <c r="I77" i="33"/>
  <c r="J77" i="33"/>
  <c r="K77" i="33"/>
  <c r="L77" i="33"/>
  <c r="O77" i="33"/>
  <c r="B78" i="33"/>
  <c r="E78" i="33"/>
  <c r="F78" i="33"/>
  <c r="G78" i="33"/>
  <c r="H78" i="33"/>
  <c r="I78" i="33"/>
  <c r="J78" i="33"/>
  <c r="K78" i="33"/>
  <c r="L78" i="33"/>
  <c r="O78" i="33"/>
  <c r="B79" i="33"/>
  <c r="E79" i="33"/>
  <c r="F79" i="33"/>
  <c r="G79" i="33"/>
  <c r="H79" i="33"/>
  <c r="I79" i="33"/>
  <c r="J79" i="33"/>
  <c r="K79" i="33"/>
  <c r="L79" i="33"/>
  <c r="O79" i="33"/>
  <c r="B13" i="33"/>
  <c r="B12" i="33"/>
  <c r="B9" i="33"/>
  <c r="B8" i="33"/>
  <c r="B5" i="33"/>
  <c r="B4" i="33"/>
  <c r="B11" i="33"/>
  <c r="B10" i="33"/>
  <c r="B7" i="33"/>
  <c r="B6" i="33"/>
  <c r="B3" i="33"/>
  <c r="B2" i="33"/>
  <c r="E2" i="33"/>
  <c r="F2" i="33"/>
  <c r="G2" i="33"/>
  <c r="H2" i="33"/>
  <c r="I2" i="33"/>
  <c r="J2" i="33"/>
  <c r="K2" i="33"/>
  <c r="L2" i="33"/>
  <c r="O2" i="33"/>
  <c r="E3" i="33"/>
  <c r="F3" i="33"/>
  <c r="G3" i="33"/>
  <c r="H3" i="33"/>
  <c r="I3" i="33"/>
  <c r="J3" i="33"/>
  <c r="K3" i="33"/>
  <c r="L3" i="33"/>
  <c r="O3" i="33"/>
  <c r="E4" i="33"/>
  <c r="F4" i="33"/>
  <c r="G4" i="33"/>
  <c r="H4" i="33"/>
  <c r="I4" i="33"/>
  <c r="J4" i="33"/>
  <c r="K4" i="33"/>
  <c r="L4" i="33"/>
  <c r="O4" i="33"/>
  <c r="E5" i="33"/>
  <c r="F5" i="33"/>
  <c r="G5" i="33"/>
  <c r="H5" i="33"/>
  <c r="I5" i="33"/>
  <c r="J5" i="33"/>
  <c r="K5" i="33"/>
  <c r="L5" i="33"/>
  <c r="O5" i="33"/>
  <c r="E6" i="33"/>
  <c r="F6" i="33"/>
  <c r="G6" i="33"/>
  <c r="H6" i="33"/>
  <c r="I6" i="33"/>
  <c r="J6" i="33"/>
  <c r="K6" i="33"/>
  <c r="L6" i="33"/>
  <c r="O6" i="33"/>
  <c r="E7" i="33"/>
  <c r="F7" i="33"/>
  <c r="G7" i="33"/>
  <c r="H7" i="33"/>
  <c r="I7" i="33"/>
  <c r="J7" i="33"/>
  <c r="K7" i="33"/>
  <c r="L7" i="33"/>
  <c r="O7" i="33"/>
  <c r="E8" i="33"/>
  <c r="F8" i="33"/>
  <c r="G8" i="33"/>
  <c r="H8" i="33"/>
  <c r="I8" i="33"/>
  <c r="J8" i="33"/>
  <c r="K8" i="33"/>
  <c r="L8" i="33"/>
  <c r="O8" i="33"/>
  <c r="E9" i="33"/>
  <c r="F9" i="33"/>
  <c r="G9" i="33"/>
  <c r="H9" i="33"/>
  <c r="I9" i="33"/>
  <c r="J9" i="33"/>
  <c r="K9" i="33"/>
  <c r="L9" i="33"/>
  <c r="O9" i="33"/>
  <c r="E10" i="33"/>
  <c r="F10" i="33"/>
  <c r="G10" i="33"/>
  <c r="H10" i="33"/>
  <c r="I10" i="33"/>
  <c r="J10" i="33"/>
  <c r="K10" i="33"/>
  <c r="L10" i="33"/>
  <c r="O10" i="33"/>
  <c r="E11" i="33"/>
  <c r="F11" i="33"/>
  <c r="G11" i="33"/>
  <c r="H11" i="33"/>
  <c r="I11" i="33"/>
  <c r="J11" i="33"/>
  <c r="K11" i="33"/>
  <c r="L11" i="33"/>
  <c r="O11" i="33"/>
  <c r="E12" i="33"/>
  <c r="F12" i="33"/>
  <c r="G12" i="33"/>
  <c r="H12" i="33"/>
  <c r="I12" i="33"/>
  <c r="J12" i="33"/>
  <c r="K12" i="33"/>
  <c r="L12" i="33"/>
  <c r="O12" i="33"/>
  <c r="E13" i="33"/>
  <c r="F13" i="33"/>
  <c r="G13" i="33"/>
  <c r="H13" i="33"/>
  <c r="I13" i="33"/>
  <c r="J13" i="33"/>
  <c r="K13" i="33"/>
  <c r="L13" i="33"/>
  <c r="O13" i="33"/>
  <c r="A3" i="33"/>
  <c r="A4" i="33"/>
  <c r="A5" i="33"/>
  <c r="A6" i="33"/>
  <c r="A7" i="33"/>
  <c r="A8" i="33"/>
  <c r="A9" i="33"/>
  <c r="A10" i="33"/>
  <c r="A11" i="33"/>
  <c r="A12" i="33"/>
  <c r="A13" i="33"/>
  <c r="A2" i="33"/>
  <c r="O1" i="33"/>
  <c r="N1" i="33"/>
  <c r="M1" i="33"/>
  <c r="L1" i="33"/>
  <c r="K1" i="33"/>
  <c r="J1" i="33"/>
  <c r="I1" i="33"/>
  <c r="H1" i="33"/>
  <c r="G1" i="33"/>
  <c r="F1" i="33"/>
  <c r="E1" i="33"/>
  <c r="Q7" i="17"/>
  <c r="Q5" i="17"/>
  <c r="Q3" i="17"/>
  <c r="Q3" i="19"/>
  <c r="Q5" i="19"/>
  <c r="Q7" i="19"/>
  <c r="Q9" i="19"/>
  <c r="Q11" i="19"/>
  <c r="Q13" i="19"/>
  <c r="Q15" i="19"/>
  <c r="Q17" i="19"/>
  <c r="Q19" i="19"/>
  <c r="Q5" i="22"/>
  <c r="Q7" i="22"/>
  <c r="Q9" i="22"/>
  <c r="Q11" i="22"/>
  <c r="Q13" i="22"/>
  <c r="Q15" i="22"/>
  <c r="Q17" i="22"/>
  <c r="Q3" i="22"/>
  <c r="Q5" i="25"/>
  <c r="Q7" i="25"/>
  <c r="Q9" i="25"/>
  <c r="Q11" i="25"/>
  <c r="Q3" i="25"/>
  <c r="H13" i="2" a="1"/>
  <c r="M35" i="11" a="1"/>
  <c r="M12" i="9" a="1"/>
  <c r="M5" i="11" a="1"/>
  <c r="M35" i="21" a="1"/>
  <c r="O19" i="19" a="1"/>
  <c r="M67" i="11" a="1"/>
  <c r="M11" i="11" a="1"/>
  <c r="M11" i="9" a="1"/>
  <c r="M17" i="11" a="1"/>
  <c r="M34" i="21" a="1"/>
  <c r="O17" i="19" a="1"/>
  <c r="M66" i="11" a="1"/>
  <c r="M30" i="11" a="1"/>
  <c r="O5" i="17" a="1"/>
  <c r="M2" i="24" a="1"/>
  <c r="M21" i="21" a="1"/>
  <c r="M77" i="11" a="1"/>
  <c r="M2" i="7" a="1"/>
  <c r="M28" i="21" a="1"/>
  <c r="O5" i="19" a="1"/>
  <c r="M60" i="11" a="1"/>
  <c r="M28" i="11" a="1"/>
  <c r="M17" i="9" a="1"/>
  <c r="M41" i="11" a="1"/>
  <c r="U12" i="2" a="1"/>
  <c r="AE12" i="2" a="1"/>
  <c r="AJ10" i="2" a="1"/>
  <c r="I12" i="2" a="1"/>
  <c r="M13" i="9" a="1"/>
  <c r="AH8" i="2" a="1"/>
  <c r="J12" i="2" a="1"/>
  <c r="N12" i="2" a="1"/>
  <c r="O11" i="25" a="1"/>
  <c r="O3" i="19" a="1"/>
  <c r="M55" i="11" a="1"/>
  <c r="O9" i="25" a="1"/>
  <c r="O7" i="17" a="1"/>
  <c r="M25" i="11" a="1"/>
  <c r="M13" i="21" a="1"/>
  <c r="M5" i="24" a="1"/>
  <c r="M6" i="16" a="1"/>
  <c r="M52" i="11" a="1"/>
  <c r="AA12" i="2" a="1"/>
  <c r="M48" i="11" a="1"/>
  <c r="Z12" i="2" a="1"/>
  <c r="L12" i="2" a="1"/>
  <c r="AH10" i="2" a="1"/>
  <c r="M4" i="24" a="1"/>
  <c r="M14" i="11" a="1"/>
  <c r="O17" i="22" a="1"/>
  <c r="M37" i="21" a="1"/>
  <c r="M16" i="7" a="1"/>
  <c r="M4" i="21" a="1"/>
  <c r="AF12" i="2" a="1"/>
  <c r="M31" i="11" a="1"/>
  <c r="M8" i="9" a="1"/>
  <c r="M6" i="9" a="1"/>
  <c r="M31" i="21" a="1"/>
  <c r="O11" i="19" a="1"/>
  <c r="M59" i="11" a="1"/>
  <c r="M18" i="9" a="1"/>
  <c r="M3" i="7" a="1"/>
  <c r="M22" i="9" a="1"/>
  <c r="M30" i="21" a="1"/>
  <c r="O9" i="19" a="1"/>
  <c r="M62" i="11" a="1"/>
  <c r="M22" i="11" a="1"/>
  <c r="M45" i="11" a="1"/>
  <c r="O15" i="22" a="1"/>
  <c r="M17" i="21" a="1"/>
  <c r="M73" i="11" a="1"/>
  <c r="O5" i="25" a="1"/>
  <c r="M24" i="21" a="1"/>
  <c r="O3" i="17" a="1"/>
  <c r="M56" i="11" a="1"/>
  <c r="M24" i="11" a="1"/>
  <c r="AD12" i="2" a="1"/>
  <c r="M27" i="21" a="1"/>
  <c r="M10" i="7" a="1"/>
  <c r="M18" i="11" a="1"/>
  <c r="M65" i="11" a="1"/>
  <c r="M20" i="11" a="1"/>
  <c r="Q12" i="2" a="1"/>
  <c r="K12" i="2" a="1"/>
  <c r="O12" i="2" a="1"/>
  <c r="M2" i="11" a="1"/>
  <c r="AJ9" i="2" a="1"/>
  <c r="M5" i="16" a="1"/>
  <c r="M10" i="9" a="1"/>
  <c r="M53" i="11" a="1"/>
  <c r="M44" i="11" a="1"/>
  <c r="AI10" i="2" a="1"/>
  <c r="M29" i="21" a="1"/>
  <c r="M36" i="11" a="1"/>
  <c r="AH9" i="2" a="1"/>
  <c r="M23" i="11" a="1"/>
  <c r="M15" i="11" a="1"/>
  <c r="M15" i="7" a="1"/>
  <c r="O3" i="25" a="1"/>
  <c r="M23" i="21" a="1"/>
  <c r="M3" i="16" a="1"/>
  <c r="M51" i="11" a="1"/>
  <c r="M26" i="11" a="1"/>
  <c r="O15" i="19" a="1"/>
  <c r="M3" i="24" a="1"/>
  <c r="M22" i="21" a="1"/>
  <c r="M2" i="16" a="1"/>
  <c r="M50" i="11" a="1"/>
  <c r="M6" i="11" a="1"/>
  <c r="M9" i="11" a="1"/>
  <c r="M2" i="21" a="1"/>
  <c r="M9" i="21" a="1"/>
  <c r="M57" i="11" a="1"/>
  <c r="O13" i="22" a="1"/>
  <c r="M16" i="11" a="1"/>
  <c r="AJ12" i="2" a="1"/>
  <c r="M11" i="7" a="1"/>
  <c r="M47" i="11" a="1"/>
  <c r="M61" i="11" a="1"/>
  <c r="M4" i="16" a="1"/>
  <c r="M46" i="11" a="1"/>
  <c r="M5" i="21" a="1"/>
  <c r="O5" i="22" a="1"/>
  <c r="M76" i="11" a="1"/>
  <c r="M12" i="11" a="1"/>
  <c r="AB12" i="2" a="1"/>
  <c r="R12" i="2" a="1"/>
  <c r="M13" i="11" a="1"/>
  <c r="M4" i="11" a="1"/>
  <c r="M7" i="11" a="1"/>
  <c r="M3" i="9" a="1"/>
  <c r="M7" i="7" a="1"/>
  <c r="O11" i="22" a="1"/>
  <c r="M15" i="21" a="1"/>
  <c r="M79" i="11" a="1"/>
  <c r="M39" i="11" a="1"/>
  <c r="M10" i="11" a="1"/>
  <c r="M49" i="11" a="1"/>
  <c r="O9" i="22" a="1"/>
  <c r="M14" i="21" a="1"/>
  <c r="M78" i="11" a="1"/>
  <c r="M42" i="11" a="1"/>
  <c r="M7" i="9" a="1"/>
  <c r="M9" i="7" a="1"/>
  <c r="M33" i="21" a="1"/>
  <c r="O7" i="19" a="1"/>
  <c r="M37" i="11" a="1"/>
  <c r="M40" i="21" a="1"/>
  <c r="M8" i="21" a="1"/>
  <c r="M72" i="11" a="1"/>
  <c r="M40" i="11" a="1"/>
  <c r="M8" i="11" a="1"/>
  <c r="M12" i="7" a="1"/>
  <c r="AI8" i="2" a="1"/>
  <c r="X12" i="2" a="1"/>
  <c r="AI12" i="2" a="1"/>
  <c r="M12" i="2" a="1"/>
  <c r="AH7" i="2" a="1"/>
  <c r="M63" i="11" a="1"/>
  <c r="M20" i="9" a="1"/>
  <c r="M69" i="11" a="1"/>
  <c r="O3" i="22" a="1"/>
  <c r="M11" i="21" a="1"/>
  <c r="M75" i="11" a="1"/>
  <c r="M27" i="11" a="1"/>
  <c r="M2" i="9" a="1"/>
  <c r="M33" i="11" a="1"/>
  <c r="M3" i="21" a="1"/>
  <c r="M10" i="21" a="1"/>
  <c r="M74" i="11" a="1"/>
  <c r="M38" i="11" a="1"/>
  <c r="M14" i="7" a="1"/>
  <c r="M5" i="7" a="1"/>
  <c r="M7" i="16" a="1"/>
  <c r="M68" i="11" a="1"/>
  <c r="S12" i="2" a="1"/>
  <c r="M43" i="11" a="1"/>
  <c r="M16" i="9" a="1"/>
  <c r="M21" i="11" a="1"/>
  <c r="M39" i="21" a="1"/>
  <c r="M7" i="21" a="1"/>
  <c r="M71" i="11" a="1"/>
  <c r="M19" i="11" a="1"/>
  <c r="M15" i="9" a="1"/>
  <c r="M29" i="11" a="1"/>
  <c r="M38" i="21" a="1"/>
  <c r="M6" i="21" a="1"/>
  <c r="M70" i="11" a="1"/>
  <c r="M34" i="11" a="1"/>
  <c r="M6" i="7" a="1"/>
  <c r="O7" i="25" a="1"/>
  <c r="M25" i="21" a="1"/>
  <c r="M3" i="11" a="1"/>
  <c r="M14" i="9" a="1"/>
  <c r="M32" i="21" a="1"/>
  <c r="O13" i="19" a="1"/>
  <c r="M64" i="11" a="1"/>
  <c r="M32" i="11" a="1"/>
  <c r="M21" i="9" a="1"/>
  <c r="M4" i="7" a="1"/>
  <c r="AI7" i="2" a="1"/>
  <c r="AH12" i="2" a="1"/>
  <c r="T12" i="2" a="1"/>
  <c r="AJ7" i="2" a="1"/>
  <c r="M13" i="7" a="1"/>
  <c r="M4" i="9" a="1"/>
  <c r="M54" i="11" a="1"/>
  <c r="M26" i="21" a="1"/>
  <c r="M58" i="11" a="1"/>
  <c r="O7" i="22" a="1"/>
  <c r="M20" i="21" a="1"/>
  <c r="M9" i="9" a="1"/>
  <c r="P12" i="2" a="1"/>
  <c r="M16" i="21" a="1"/>
  <c r="M5" i="9" a="1"/>
  <c r="M19" i="21" a="1"/>
  <c r="M18" i="21" a="1"/>
  <c r="M19" i="9" a="1"/>
  <c r="M12" i="21" a="1"/>
  <c r="W12" i="2" a="1"/>
  <c r="AJ8" i="2" a="1"/>
  <c r="M36" i="21" a="1"/>
  <c r="M8" i="7" a="1"/>
  <c r="AI9" i="2" a="1"/>
  <c r="M13" i="7" l="1"/>
  <c r="M41" i="11"/>
  <c r="M4" i="7"/>
  <c r="M8" i="7"/>
  <c r="M12" i="7"/>
  <c r="M16" i="7"/>
  <c r="M5" i="9"/>
  <c r="M9" i="9"/>
  <c r="M13" i="9"/>
  <c r="M17" i="9"/>
  <c r="M21" i="9"/>
  <c r="M4" i="11"/>
  <c r="M8" i="11"/>
  <c r="M12" i="11"/>
  <c r="M16" i="11"/>
  <c r="M20" i="11"/>
  <c r="M24" i="11"/>
  <c r="M28" i="11"/>
  <c r="M32" i="11"/>
  <c r="M36" i="11"/>
  <c r="M40" i="11"/>
  <c r="M44" i="11"/>
  <c r="M48" i="11"/>
  <c r="M52" i="11"/>
  <c r="M56" i="11"/>
  <c r="M60" i="11"/>
  <c r="M64" i="11"/>
  <c r="M68" i="11"/>
  <c r="M72" i="11"/>
  <c r="M76" i="11"/>
  <c r="M2" i="11"/>
  <c r="M6" i="16"/>
  <c r="O3" i="17"/>
  <c r="O5" i="19"/>
  <c r="O13" i="19"/>
  <c r="M4" i="21"/>
  <c r="M8" i="21"/>
  <c r="M12" i="21"/>
  <c r="M16" i="21"/>
  <c r="M20" i="21"/>
  <c r="M24" i="21"/>
  <c r="M28" i="21"/>
  <c r="M32" i="21"/>
  <c r="M36" i="21"/>
  <c r="M40" i="21"/>
  <c r="O5" i="22"/>
  <c r="O13" i="22"/>
  <c r="M5" i="24"/>
  <c r="O5" i="25"/>
  <c r="M2" i="7"/>
  <c r="M14" i="9"/>
  <c r="M13" i="11"/>
  <c r="M37" i="11"/>
  <c r="M53" i="11"/>
  <c r="M57" i="11"/>
  <c r="M65" i="11"/>
  <c r="M73" i="11"/>
  <c r="M77" i="11"/>
  <c r="M3" i="11"/>
  <c r="M7" i="16"/>
  <c r="O7" i="19"/>
  <c r="M5" i="21"/>
  <c r="M9" i="21"/>
  <c r="M13" i="21"/>
  <c r="M17" i="21"/>
  <c r="M21" i="21"/>
  <c r="M25" i="21"/>
  <c r="M29" i="21"/>
  <c r="M33" i="21"/>
  <c r="M37" i="21"/>
  <c r="M2" i="21"/>
  <c r="O7" i="22"/>
  <c r="O15" i="22"/>
  <c r="M2" i="24"/>
  <c r="O7" i="25"/>
  <c r="M5" i="7"/>
  <c r="M9" i="7"/>
  <c r="M10" i="9"/>
  <c r="M9" i="11"/>
  <c r="M25" i="11"/>
  <c r="M45" i="11"/>
  <c r="O5" i="17"/>
  <c r="M6" i="7"/>
  <c r="M14" i="7"/>
  <c r="M7" i="9"/>
  <c r="M19" i="9"/>
  <c r="M6" i="11"/>
  <c r="M18" i="11"/>
  <c r="M22" i="11"/>
  <c r="M30" i="11"/>
  <c r="M34" i="11"/>
  <c r="M38" i="11"/>
  <c r="M42" i="11"/>
  <c r="M46" i="11"/>
  <c r="M50" i="11"/>
  <c r="M58" i="11"/>
  <c r="M62" i="11"/>
  <c r="M66" i="11"/>
  <c r="M70" i="11"/>
  <c r="M74" i="11"/>
  <c r="M78" i="11"/>
  <c r="M4" i="16"/>
  <c r="M2" i="16"/>
  <c r="O7" i="17"/>
  <c r="O9" i="19"/>
  <c r="O17" i="19"/>
  <c r="M6" i="21"/>
  <c r="M10" i="21"/>
  <c r="M14" i="21"/>
  <c r="M18" i="21"/>
  <c r="M22" i="21"/>
  <c r="M26" i="21"/>
  <c r="M30" i="21"/>
  <c r="M34" i="21"/>
  <c r="M38" i="21"/>
  <c r="M3" i="21"/>
  <c r="O9" i="22"/>
  <c r="O17" i="22"/>
  <c r="M3" i="24"/>
  <c r="O9" i="25"/>
  <c r="M22" i="9"/>
  <c r="M17" i="11"/>
  <c r="M29" i="11"/>
  <c r="M33" i="11"/>
  <c r="M49" i="11"/>
  <c r="M61" i="11"/>
  <c r="O15" i="19"/>
  <c r="M10" i="7"/>
  <c r="M3" i="7"/>
  <c r="M11" i="9"/>
  <c r="M15" i="9"/>
  <c r="M2" i="9"/>
  <c r="M10" i="11"/>
  <c r="M14" i="11"/>
  <c r="M26" i="11"/>
  <c r="M54" i="11"/>
  <c r="M18" i="9"/>
  <c r="M11" i="11"/>
  <c r="M19" i="11"/>
  <c r="M27" i="11"/>
  <c r="M39" i="11"/>
  <c r="M47" i="11"/>
  <c r="M51" i="11"/>
  <c r="M55" i="11"/>
  <c r="M59" i="11"/>
  <c r="M67" i="11"/>
  <c r="M71" i="11"/>
  <c r="M75" i="11"/>
  <c r="M79" i="11"/>
  <c r="M5" i="16"/>
  <c r="M3" i="16"/>
  <c r="O3" i="19"/>
  <c r="O11" i="19"/>
  <c r="O19" i="19"/>
  <c r="M7" i="21"/>
  <c r="M11" i="21"/>
  <c r="M15" i="21"/>
  <c r="M19" i="21"/>
  <c r="M23" i="21"/>
  <c r="M27" i="21"/>
  <c r="M31" i="21"/>
  <c r="M35" i="21"/>
  <c r="M39" i="21"/>
  <c r="O3" i="22"/>
  <c r="O11" i="22"/>
  <c r="M4" i="24"/>
  <c r="O3" i="25"/>
  <c r="O11" i="25"/>
  <c r="M6" i="9"/>
  <c r="M5" i="11"/>
  <c r="M21" i="11"/>
  <c r="M69" i="11"/>
  <c r="M7" i="7"/>
  <c r="M11" i="7"/>
  <c r="M15" i="7"/>
  <c r="M4" i="9"/>
  <c r="M8" i="9"/>
  <c r="M12" i="9"/>
  <c r="M16" i="9"/>
  <c r="M20" i="9"/>
  <c r="M3" i="9"/>
  <c r="M7" i="11"/>
  <c r="M15" i="11"/>
  <c r="M23" i="11"/>
  <c r="M31" i="11"/>
  <c r="M35" i="11"/>
  <c r="M43" i="11"/>
  <c r="M63" i="11"/>
  <c r="AJ10" i="2"/>
  <c r="L12" i="2"/>
  <c r="T12" i="2"/>
  <c r="AI12" i="2"/>
  <c r="AE12" i="2"/>
  <c r="AA12" i="2"/>
  <c r="W12" i="2"/>
  <c r="S12" i="2"/>
  <c r="O12" i="2"/>
  <c r="K12" i="2"/>
  <c r="X12" i="2"/>
  <c r="AB12" i="2"/>
  <c r="AH12" i="2"/>
  <c r="AD12" i="2"/>
  <c r="Z12" i="2"/>
  <c r="R12" i="2"/>
  <c r="N12" i="2"/>
  <c r="J12" i="2"/>
  <c r="P12" i="2"/>
  <c r="AJ12" i="2"/>
  <c r="AF12" i="2"/>
  <c r="U12" i="2"/>
  <c r="Q12" i="2"/>
  <c r="M12" i="2"/>
  <c r="I12" i="2"/>
  <c r="H13" i="2"/>
  <c r="AI10" i="2"/>
  <c r="AH9" i="2"/>
  <c r="AJ7" i="2"/>
  <c r="AH10" i="2"/>
  <c r="AJ8" i="2"/>
  <c r="AI7" i="2"/>
  <c r="AI9" i="2"/>
  <c r="AH8" i="2"/>
  <c r="AJ9" i="2"/>
  <c r="AI8" i="2"/>
  <c r="AH7" i="2"/>
  <c r="D10" i="25"/>
  <c r="D8" i="25"/>
  <c r="P11" i="25"/>
  <c r="N11" i="25"/>
  <c r="K11" i="25"/>
  <c r="I11" i="25"/>
  <c r="G11" i="25"/>
  <c r="C11" i="25"/>
  <c r="B11" i="25"/>
  <c r="A11" i="25"/>
  <c r="K10" i="25"/>
  <c r="I10" i="25"/>
  <c r="G10" i="25"/>
  <c r="C10" i="25"/>
  <c r="B10" i="25"/>
  <c r="A10" i="25"/>
  <c r="B260" i="31"/>
  <c r="B259" i="31"/>
  <c r="B258" i="31"/>
  <c r="B257" i="31"/>
  <c r="B256" i="31"/>
  <c r="B255" i="31"/>
  <c r="A260" i="31"/>
  <c r="A259" i="31"/>
  <c r="A258" i="31"/>
  <c r="A257" i="31"/>
  <c r="A256" i="31"/>
  <c r="P255" i="31"/>
  <c r="A255" i="31"/>
  <c r="B254" i="31"/>
  <c r="B253" i="31"/>
  <c r="B252" i="31"/>
  <c r="B251" i="31"/>
  <c r="B250" i="31"/>
  <c r="B249" i="31"/>
  <c r="B248" i="31"/>
  <c r="B247" i="31"/>
  <c r="A253" i="31"/>
  <c r="A254" i="31"/>
  <c r="A249" i="31"/>
  <c r="A250" i="31"/>
  <c r="A252" i="31"/>
  <c r="A251" i="31"/>
  <c r="A248" i="31"/>
  <c r="A247" i="31"/>
  <c r="P251" i="31"/>
  <c r="P247" i="31"/>
  <c r="O9" i="32"/>
  <c r="O10" i="32"/>
  <c r="O11" i="32"/>
  <c r="O12" i="32"/>
  <c r="I12" i="32"/>
  <c r="G12" i="32"/>
  <c r="F12" i="32"/>
  <c r="E12" i="32"/>
  <c r="I11" i="32"/>
  <c r="G11" i="32"/>
  <c r="F11" i="32"/>
  <c r="E11" i="32"/>
  <c r="I10" i="32"/>
  <c r="G10" i="32"/>
  <c r="F10" i="32"/>
  <c r="E10" i="32"/>
  <c r="I9" i="32"/>
  <c r="G9" i="32"/>
  <c r="F9" i="32"/>
  <c r="E9" i="32"/>
  <c r="A12" i="32"/>
  <c r="B12" i="32"/>
  <c r="B11" i="32"/>
  <c r="A10" i="32"/>
  <c r="B10" i="32"/>
  <c r="B9" i="32"/>
  <c r="A11" i="32"/>
  <c r="A9" i="32"/>
  <c r="B244" i="31"/>
  <c r="B245" i="31"/>
  <c r="B246" i="31"/>
  <c r="B243" i="31"/>
  <c r="B240" i="31"/>
  <c r="B241" i="31"/>
  <c r="B242" i="31"/>
  <c r="B239" i="31"/>
  <c r="B236" i="31"/>
  <c r="B237" i="31"/>
  <c r="B238" i="31"/>
  <c r="B235" i="31"/>
  <c r="B234" i="31"/>
  <c r="B233" i="31"/>
  <c r="B232" i="31"/>
  <c r="B231" i="31"/>
  <c r="B230" i="31"/>
  <c r="B229" i="31"/>
  <c r="B228" i="31"/>
  <c r="B227" i="31"/>
  <c r="A246" i="31"/>
  <c r="A245" i="31"/>
  <c r="A244" i="31"/>
  <c r="A243" i="31"/>
  <c r="A242" i="31"/>
  <c r="A241" i="31"/>
  <c r="A240" i="31"/>
  <c r="A239" i="31"/>
  <c r="A238" i="31"/>
  <c r="A237" i="31"/>
  <c r="A236" i="31"/>
  <c r="A235" i="31"/>
  <c r="A234" i="31"/>
  <c r="A233" i="31"/>
  <c r="A232" i="31"/>
  <c r="A231" i="31"/>
  <c r="A230" i="31"/>
  <c r="A229" i="31"/>
  <c r="A228" i="31"/>
  <c r="A227" i="31"/>
  <c r="P227" i="31"/>
  <c r="B8" i="19"/>
  <c r="B6" i="19"/>
  <c r="B4" i="19"/>
  <c r="B9" i="19"/>
  <c r="B7" i="19"/>
  <c r="B5" i="19"/>
  <c r="C8" i="19"/>
  <c r="C6" i="19"/>
  <c r="C4" i="19"/>
  <c r="C11" i="2"/>
  <c r="O8" i="32"/>
  <c r="I8" i="32"/>
  <c r="G8" i="32"/>
  <c r="F8" i="32"/>
  <c r="E8" i="32"/>
  <c r="O7" i="32"/>
  <c r="I7" i="32"/>
  <c r="G7" i="32"/>
  <c r="F7" i="32"/>
  <c r="E7" i="32"/>
  <c r="O6" i="32"/>
  <c r="I6" i="32"/>
  <c r="G6" i="32"/>
  <c r="F6" i="32"/>
  <c r="E6" i="32"/>
  <c r="O5" i="32"/>
  <c r="I5" i="32"/>
  <c r="G5" i="32"/>
  <c r="F5" i="32"/>
  <c r="E5" i="32"/>
  <c r="B6" i="32"/>
  <c r="B7" i="32"/>
  <c r="B8" i="32"/>
  <c r="A8" i="32"/>
  <c r="A7" i="32"/>
  <c r="A6" i="32"/>
  <c r="A5" i="32"/>
  <c r="B5" i="32"/>
  <c r="B4" i="32"/>
  <c r="O4" i="32"/>
  <c r="I4" i="32"/>
  <c r="E4" i="32"/>
  <c r="F4" i="32"/>
  <c r="G4" i="32"/>
  <c r="A4" i="32"/>
  <c r="O3" i="32"/>
  <c r="E3" i="32"/>
  <c r="F3" i="32"/>
  <c r="G3" i="32"/>
  <c r="I3" i="32"/>
  <c r="B3" i="32"/>
  <c r="A3" i="32"/>
  <c r="A2" i="32"/>
  <c r="B2" i="32"/>
  <c r="F2" i="32"/>
  <c r="O2" i="32"/>
  <c r="I2" i="32"/>
  <c r="G2" i="32"/>
  <c r="E2" i="32"/>
  <c r="O1" i="32"/>
  <c r="N1" i="32"/>
  <c r="M1" i="32"/>
  <c r="L1" i="32"/>
  <c r="K1" i="32"/>
  <c r="J1" i="32"/>
  <c r="I1" i="32"/>
  <c r="H1" i="32"/>
  <c r="G1" i="32"/>
  <c r="F1" i="32"/>
  <c r="E1" i="32"/>
  <c r="A225" i="31"/>
  <c r="A226" i="31"/>
  <c r="B226" i="31"/>
  <c r="B225" i="31"/>
  <c r="A224" i="31"/>
  <c r="B224" i="31"/>
  <c r="A223" i="31"/>
  <c r="B223" i="31"/>
  <c r="A222" i="31"/>
  <c r="B222" i="31"/>
  <c r="A221" i="31"/>
  <c r="B221" i="31"/>
  <c r="P221" i="31"/>
  <c r="A220" i="31"/>
  <c r="B220" i="31"/>
  <c r="B219" i="31"/>
  <c r="A219" i="31"/>
  <c r="P219" i="31"/>
  <c r="A218" i="31"/>
  <c r="B218" i="31"/>
  <c r="B217" i="31"/>
  <c r="A217" i="31"/>
  <c r="P217" i="31"/>
  <c r="A205" i="31"/>
  <c r="A206" i="31"/>
  <c r="A207" i="31"/>
  <c r="A208" i="31"/>
  <c r="A209" i="31"/>
  <c r="A210" i="31"/>
  <c r="A211" i="31"/>
  <c r="A212" i="31"/>
  <c r="A213" i="31"/>
  <c r="A214" i="31"/>
  <c r="A215" i="31"/>
  <c r="A216" i="31"/>
  <c r="B216" i="31"/>
  <c r="B215" i="31"/>
  <c r="B214" i="31"/>
  <c r="B213" i="31"/>
  <c r="B212" i="31"/>
  <c r="B208" i="31"/>
  <c r="B207" i="31"/>
  <c r="B206" i="31"/>
  <c r="B205" i="31"/>
  <c r="B204" i="31"/>
  <c r="B203" i="31"/>
  <c r="B202" i="31"/>
  <c r="B201" i="31"/>
  <c r="A202" i="31"/>
  <c r="A203" i="31"/>
  <c r="A204" i="31"/>
  <c r="A201" i="31"/>
  <c r="B200" i="31"/>
  <c r="B199" i="31"/>
  <c r="B198" i="31"/>
  <c r="B197" i="31"/>
  <c r="B196" i="31"/>
  <c r="B195" i="31"/>
  <c r="B194" i="31"/>
  <c r="B193" i="31"/>
  <c r="P193" i="31"/>
  <c r="A186" i="31"/>
  <c r="A187" i="31"/>
  <c r="A188" i="31"/>
  <c r="A189" i="31"/>
  <c r="A190" i="31"/>
  <c r="A191" i="31"/>
  <c r="A192" i="31"/>
  <c r="B192" i="31"/>
  <c r="B191" i="31"/>
  <c r="B190" i="31"/>
  <c r="B189" i="31"/>
  <c r="B188" i="31"/>
  <c r="B187" i="31"/>
  <c r="B186" i="31"/>
  <c r="B185" i="31"/>
  <c r="P185" i="31"/>
  <c r="A185" i="31"/>
  <c r="B184" i="31"/>
  <c r="B183" i="31"/>
  <c r="A183" i="31"/>
  <c r="A184" i="31"/>
  <c r="P183" i="31"/>
  <c r="A182" i="31"/>
  <c r="B182" i="31"/>
  <c r="B181" i="31"/>
  <c r="P181" i="31"/>
  <c r="A181" i="31"/>
  <c r="B178" i="31"/>
  <c r="B179" i="31"/>
  <c r="B180" i="31"/>
  <c r="A180" i="31"/>
  <c r="A179" i="31"/>
  <c r="A178" i="31"/>
  <c r="A177" i="31"/>
  <c r="B177" i="31"/>
  <c r="P177" i="31"/>
  <c r="A163" i="31"/>
  <c r="A164" i="31"/>
  <c r="A165" i="31"/>
  <c r="A166" i="31"/>
  <c r="A167" i="31"/>
  <c r="A168" i="31"/>
  <c r="A169" i="31"/>
  <c r="A170" i="31"/>
  <c r="A171" i="31"/>
  <c r="A172" i="31"/>
  <c r="A173" i="31"/>
  <c r="A174" i="31"/>
  <c r="A175" i="31"/>
  <c r="A176" i="31"/>
  <c r="A162" i="31"/>
  <c r="A161" i="31"/>
  <c r="B176" i="31"/>
  <c r="B175" i="31"/>
  <c r="B174" i="31"/>
  <c r="B173" i="31"/>
  <c r="B172" i="31"/>
  <c r="B171" i="31"/>
  <c r="B170" i="31"/>
  <c r="B169" i="31"/>
  <c r="B168" i="31"/>
  <c r="B167" i="31"/>
  <c r="B166" i="31"/>
  <c r="B165" i="31"/>
  <c r="B164" i="31"/>
  <c r="B163" i="31"/>
  <c r="B162" i="31"/>
  <c r="B161" i="31"/>
  <c r="P161" i="31"/>
  <c r="P27" i="31"/>
  <c r="A153" i="31"/>
  <c r="A154" i="31"/>
  <c r="A155" i="31"/>
  <c r="A156" i="31"/>
  <c r="A157" i="31"/>
  <c r="A158" i="31"/>
  <c r="A159" i="31"/>
  <c r="A160" i="31"/>
  <c r="B160" i="31"/>
  <c r="B159" i="31"/>
  <c r="B158" i="31"/>
  <c r="B157" i="31"/>
  <c r="B156" i="31"/>
  <c r="B155" i="31"/>
  <c r="B154" i="31"/>
  <c r="B153" i="31"/>
  <c r="A147" i="31"/>
  <c r="A148" i="31"/>
  <c r="A149" i="31"/>
  <c r="A150" i="31"/>
  <c r="A151" i="31"/>
  <c r="A152" i="31"/>
  <c r="A146" i="31"/>
  <c r="A145" i="31"/>
  <c r="P145" i="31"/>
  <c r="B152" i="31"/>
  <c r="B151" i="31"/>
  <c r="B150" i="31"/>
  <c r="B149" i="31"/>
  <c r="B148" i="31"/>
  <c r="B147" i="31"/>
  <c r="B146" i="31"/>
  <c r="B145" i="31"/>
  <c r="B144" i="31"/>
  <c r="B143" i="31"/>
  <c r="B142" i="31"/>
  <c r="A144" i="31"/>
  <c r="A143" i="31"/>
  <c r="A142" i="31"/>
  <c r="P142" i="31"/>
  <c r="A141" i="31"/>
  <c r="B141" i="31"/>
  <c r="P141" i="31"/>
  <c r="B138" i="31"/>
  <c r="B139" i="31"/>
  <c r="B140" i="31"/>
  <c r="B137" i="31"/>
  <c r="B134" i="31"/>
  <c r="B135" i="31"/>
  <c r="B136" i="31"/>
  <c r="B133" i="31"/>
  <c r="A130" i="31"/>
  <c r="A131" i="31"/>
  <c r="A132" i="31"/>
  <c r="A126" i="31"/>
  <c r="A127" i="31"/>
  <c r="A128" i="31"/>
  <c r="A122" i="31"/>
  <c r="A123" i="31"/>
  <c r="A124" i="31"/>
  <c r="A129" i="31"/>
  <c r="A125" i="31"/>
  <c r="A121" i="31"/>
  <c r="P121" i="31"/>
  <c r="A108" i="31"/>
  <c r="A109" i="31"/>
  <c r="A110" i="31"/>
  <c r="A111" i="31"/>
  <c r="A112" i="31"/>
  <c r="A113" i="31"/>
  <c r="A114" i="31"/>
  <c r="A115" i="31"/>
  <c r="A116" i="31"/>
  <c r="A117" i="31"/>
  <c r="A118" i="31"/>
  <c r="A119" i="31"/>
  <c r="A120" i="31"/>
  <c r="B120" i="31"/>
  <c r="B119" i="31"/>
  <c r="B118" i="31"/>
  <c r="B117" i="31"/>
  <c r="B116" i="31"/>
  <c r="B115" i="31"/>
  <c r="B114" i="31"/>
  <c r="B113" i="31"/>
  <c r="B112" i="31"/>
  <c r="B111" i="31"/>
  <c r="B110" i="31"/>
  <c r="B109" i="31"/>
  <c r="B108" i="31"/>
  <c r="B107" i="31"/>
  <c r="A107" i="31"/>
  <c r="B102" i="31"/>
  <c r="B103" i="31"/>
  <c r="B104" i="31"/>
  <c r="B105" i="31"/>
  <c r="B106" i="31"/>
  <c r="A106" i="31"/>
  <c r="A105" i="31"/>
  <c r="A104" i="31"/>
  <c r="A103" i="31"/>
  <c r="A102" i="31"/>
  <c r="A101" i="31"/>
  <c r="B101" i="31"/>
  <c r="P101" i="31"/>
  <c r="B100" i="31"/>
  <c r="B99" i="31"/>
  <c r="P99" i="31"/>
  <c r="A100" i="31"/>
  <c r="A99" i="31"/>
  <c r="A81" i="31"/>
  <c r="A82" i="31"/>
  <c r="A83" i="31"/>
  <c r="A84" i="31"/>
  <c r="A85" i="31"/>
  <c r="A86" i="31"/>
  <c r="A87" i="31"/>
  <c r="A88" i="31"/>
  <c r="A89" i="31"/>
  <c r="A90" i="31"/>
  <c r="A91" i="31"/>
  <c r="A92" i="31"/>
  <c r="A93" i="31"/>
  <c r="A94" i="31"/>
  <c r="A95" i="31"/>
  <c r="A96" i="31"/>
  <c r="A97" i="31"/>
  <c r="A98" i="31"/>
  <c r="B98" i="31"/>
  <c r="B95" i="31"/>
  <c r="B92" i="31"/>
  <c r="B89" i="31"/>
  <c r="B86" i="31"/>
  <c r="B83" i="31"/>
  <c r="B80" i="31"/>
  <c r="B97" i="31"/>
  <c r="B96" i="31"/>
  <c r="B94" i="31"/>
  <c r="B93" i="31"/>
  <c r="B91" i="31"/>
  <c r="B90" i="31"/>
  <c r="B88" i="31"/>
  <c r="B87" i="31"/>
  <c r="B85" i="31"/>
  <c r="B84" i="31"/>
  <c r="B82" i="31"/>
  <c r="B81" i="31"/>
  <c r="B79" i="31"/>
  <c r="B78" i="31"/>
  <c r="A80" i="31"/>
  <c r="A79" i="31"/>
  <c r="A78" i="31"/>
  <c r="P78" i="31"/>
  <c r="A66" i="31"/>
  <c r="A67" i="31"/>
  <c r="A68" i="31"/>
  <c r="A69" i="31"/>
  <c r="A70" i="31"/>
  <c r="A71" i="31"/>
  <c r="A72" i="31"/>
  <c r="A73" i="31"/>
  <c r="A74" i="31"/>
  <c r="A75" i="31"/>
  <c r="A76" i="31"/>
  <c r="A77" i="31"/>
  <c r="B77" i="31"/>
  <c r="B76" i="31"/>
  <c r="B75" i="31"/>
  <c r="B74" i="31"/>
  <c r="B73" i="31"/>
  <c r="B72" i="31"/>
  <c r="B71" i="31"/>
  <c r="B70" i="31"/>
  <c r="B69" i="31"/>
  <c r="B68" i="31"/>
  <c r="B67" i="31"/>
  <c r="B66" i="31"/>
  <c r="B65" i="31"/>
  <c r="B64" i="31"/>
  <c r="A65" i="31"/>
  <c r="A64" i="31"/>
  <c r="A63" i="31"/>
  <c r="B63" i="31"/>
  <c r="B62" i="31"/>
  <c r="P62" i="31"/>
  <c r="A62" i="31"/>
  <c r="P59" i="31"/>
  <c r="A60" i="31"/>
  <c r="A61" i="31"/>
  <c r="B61" i="31"/>
  <c r="B60" i="31"/>
  <c r="B59" i="31"/>
  <c r="A59" i="31"/>
  <c r="A58" i="31"/>
  <c r="A57" i="31"/>
  <c r="A56" i="31"/>
  <c r="A55" i="31"/>
  <c r="A54" i="31"/>
  <c r="A53" i="31"/>
  <c r="A52" i="31"/>
  <c r="A51" i="31"/>
  <c r="A50" i="31"/>
  <c r="A49" i="31"/>
  <c r="A48" i="31"/>
  <c r="A47" i="31"/>
  <c r="B58" i="31"/>
  <c r="B55" i="31"/>
  <c r="B52" i="31"/>
  <c r="B49" i="31"/>
  <c r="B57" i="31"/>
  <c r="B56" i="31"/>
  <c r="B54" i="31"/>
  <c r="B53" i="31"/>
  <c r="B51" i="31"/>
  <c r="B50" i="31"/>
  <c r="B48" i="31"/>
  <c r="B47" i="31"/>
  <c r="B46" i="31"/>
  <c r="B43" i="31"/>
  <c r="B40" i="31"/>
  <c r="B37" i="31"/>
  <c r="B45" i="31"/>
  <c r="B44" i="31"/>
  <c r="B42" i="31"/>
  <c r="B41" i="31"/>
  <c r="B39" i="31"/>
  <c r="B38" i="31"/>
  <c r="B36" i="31"/>
  <c r="B35" i="31"/>
  <c r="A46" i="31"/>
  <c r="A45" i="31"/>
  <c r="A44" i="31"/>
  <c r="A43" i="31"/>
  <c r="A42" i="31"/>
  <c r="A41" i="31"/>
  <c r="A40" i="31"/>
  <c r="A39" i="31"/>
  <c r="A38" i="31"/>
  <c r="A37" i="31"/>
  <c r="A36" i="31"/>
  <c r="A35" i="31"/>
  <c r="P35" i="31"/>
  <c r="A34" i="31"/>
  <c r="A33" i="31"/>
  <c r="B32" i="31"/>
  <c r="B31" i="31"/>
  <c r="B34" i="31"/>
  <c r="A31" i="31"/>
  <c r="B30" i="31"/>
  <c r="B33" i="31"/>
  <c r="A32" i="31"/>
  <c r="A30" i="31"/>
  <c r="P30" i="31"/>
  <c r="P6" i="31"/>
  <c r="B28" i="31"/>
  <c r="A29" i="31"/>
  <c r="B27" i="31"/>
  <c r="B29" i="31"/>
  <c r="A28" i="31"/>
  <c r="A27" i="31"/>
  <c r="A11" i="31"/>
  <c r="A26" i="31"/>
  <c r="B26" i="31"/>
  <c r="B25" i="31"/>
  <c r="A25" i="31"/>
  <c r="B24" i="31"/>
  <c r="A24" i="31"/>
  <c r="P24" i="31"/>
  <c r="P2" i="31"/>
  <c r="B23" i="31"/>
  <c r="A16" i="31"/>
  <c r="A17" i="31"/>
  <c r="A18" i="31"/>
  <c r="A19" i="31"/>
  <c r="A20" i="31"/>
  <c r="A21" i="31"/>
  <c r="A22" i="31"/>
  <c r="A23" i="31"/>
  <c r="B22" i="31"/>
  <c r="B21" i="31"/>
  <c r="B20" i="31"/>
  <c r="B19" i="31"/>
  <c r="B18" i="31"/>
  <c r="B17" i="31"/>
  <c r="B16" i="31"/>
  <c r="A8" i="31"/>
  <c r="A9" i="31"/>
  <c r="A10" i="31"/>
  <c r="A12" i="31"/>
  <c r="A13" i="31"/>
  <c r="A14" i="31"/>
  <c r="A15" i="31"/>
  <c r="B15" i="31"/>
  <c r="B13" i="31"/>
  <c r="B11" i="31"/>
  <c r="B9" i="31"/>
  <c r="B14" i="31"/>
  <c r="B12" i="31"/>
  <c r="B10" i="31"/>
  <c r="B8" i="31"/>
  <c r="B7" i="31"/>
  <c r="B6" i="31"/>
  <c r="A7" i="31"/>
  <c r="A6" i="31"/>
  <c r="A5" i="31"/>
  <c r="A4" i="31"/>
  <c r="B3" i="31"/>
  <c r="B2" i="31"/>
  <c r="B5" i="31"/>
  <c r="A3" i="31"/>
  <c r="B4" i="31"/>
  <c r="A2" i="31"/>
  <c r="O1" i="31"/>
  <c r="N1" i="31"/>
  <c r="M1" i="31"/>
  <c r="L1" i="31"/>
  <c r="K1" i="31"/>
  <c r="J1" i="31"/>
  <c r="I1" i="31"/>
  <c r="H1" i="31"/>
  <c r="G1" i="31"/>
  <c r="F1" i="31"/>
  <c r="E1" i="31"/>
  <c r="H7" i="25"/>
  <c r="H6" i="25"/>
  <c r="H5" i="25"/>
  <c r="H4" i="25"/>
  <c r="H3" i="25"/>
  <c r="H2" i="25"/>
  <c r="H9" i="22"/>
  <c r="H8" i="22"/>
  <c r="H7" i="22"/>
  <c r="H6" i="22"/>
  <c r="H5" i="22"/>
  <c r="H4" i="22"/>
  <c r="H3" i="22"/>
  <c r="H2" i="22"/>
  <c r="H17" i="22"/>
  <c r="H16" i="22"/>
  <c r="H15" i="22"/>
  <c r="H14" i="22"/>
  <c r="H13" i="22"/>
  <c r="H12" i="22"/>
  <c r="H11" i="22"/>
  <c r="H10" i="22"/>
  <c r="F40" i="21"/>
  <c r="F39" i="21"/>
  <c r="F38" i="21"/>
  <c r="F37" i="21"/>
  <c r="F36" i="21"/>
  <c r="F35" i="21"/>
  <c r="F34" i="21"/>
  <c r="F33" i="21"/>
  <c r="F32" i="21"/>
  <c r="F31" i="21"/>
  <c r="F30" i="21"/>
  <c r="F29" i="21"/>
  <c r="F28" i="21"/>
  <c r="F27" i="21"/>
  <c r="F12" i="21"/>
  <c r="F11" i="21"/>
  <c r="F10" i="21"/>
  <c r="F9" i="21"/>
  <c r="F8" i="21"/>
  <c r="F7" i="21"/>
  <c r="H3" i="19"/>
  <c r="H4" i="19"/>
  <c r="H5" i="19"/>
  <c r="H6" i="19"/>
  <c r="H7" i="19"/>
  <c r="H8" i="19"/>
  <c r="H9" i="19"/>
  <c r="H10" i="19"/>
  <c r="H11" i="19"/>
  <c r="H12" i="19"/>
  <c r="H13" i="19"/>
  <c r="H14" i="19"/>
  <c r="H15" i="19"/>
  <c r="H16" i="19"/>
  <c r="H17" i="19"/>
  <c r="H18" i="19"/>
  <c r="H19" i="19"/>
  <c r="H2" i="19"/>
  <c r="H5" i="17"/>
  <c r="H4" i="17"/>
  <c r="H7" i="17"/>
  <c r="H6" i="17"/>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D57" i="3"/>
  <c r="D58" i="3"/>
  <c r="D56" i="3"/>
  <c r="D51" i="3"/>
  <c r="D52" i="3"/>
  <c r="D53" i="3"/>
  <c r="D54" i="3"/>
  <c r="D55" i="3"/>
  <c r="D50" i="3"/>
  <c r="D25" i="3"/>
  <c r="D26" i="3"/>
  <c r="D27" i="3"/>
  <c r="D28" i="3"/>
  <c r="D29" i="3"/>
  <c r="D30" i="3"/>
  <c r="D31" i="3"/>
  <c r="D32" i="3"/>
  <c r="D33" i="3"/>
  <c r="D34" i="3"/>
  <c r="D35" i="3"/>
  <c r="D36" i="3"/>
  <c r="D37" i="3"/>
  <c r="D38" i="3"/>
  <c r="D39" i="3"/>
  <c r="D40" i="3"/>
  <c r="D41" i="3"/>
  <c r="D42" i="3"/>
  <c r="D43" i="3"/>
  <c r="D44" i="3"/>
  <c r="D45" i="3"/>
  <c r="D46" i="3"/>
  <c r="D47" i="3"/>
  <c r="D48" i="3"/>
  <c r="D49" i="3"/>
  <c r="D24" i="3"/>
  <c r="D14" i="3"/>
  <c r="D17" i="3"/>
  <c r="D20" i="3"/>
  <c r="D3" i="3"/>
  <c r="D4" i="3"/>
  <c r="D5" i="3"/>
  <c r="D6" i="3"/>
  <c r="D7" i="3"/>
  <c r="D8" i="3"/>
  <c r="D9" i="3"/>
  <c r="D10" i="3"/>
  <c r="D11" i="3"/>
  <c r="D12" i="3"/>
  <c r="D13" i="3"/>
  <c r="D15" i="3"/>
  <c r="D16" i="3"/>
  <c r="D18" i="3"/>
  <c r="D19" i="3"/>
  <c r="D21" i="3"/>
  <c r="D22" i="3"/>
  <c r="D23" i="3"/>
  <c r="D2" i="3"/>
  <c r="F13" i="7"/>
  <c r="F14" i="7"/>
  <c r="F15" i="7"/>
  <c r="F16" i="7"/>
  <c r="F12" i="7"/>
  <c r="F8" i="7"/>
  <c r="F9" i="7"/>
  <c r="F10" i="7"/>
  <c r="F11" i="7"/>
  <c r="F7" i="7"/>
  <c r="F3" i="7"/>
  <c r="F4" i="7"/>
  <c r="F5" i="7"/>
  <c r="F6" i="7"/>
  <c r="F2" i="7"/>
  <c r="H1" i="25"/>
  <c r="F1" i="24"/>
  <c r="H1" i="22"/>
  <c r="F1" i="21"/>
  <c r="H1" i="19"/>
  <c r="H1" i="17"/>
  <c r="F1" i="16"/>
  <c r="F1" i="11"/>
  <c r="F1" i="9"/>
  <c r="F1" i="7"/>
  <c r="J9" i="2" a="1"/>
  <c r="M9" i="2" a="1"/>
  <c r="N9" i="2" a="1"/>
  <c r="I9" i="2" a="1"/>
  <c r="I7" i="2" a="1"/>
  <c r="L10" i="2" a="1"/>
  <c r="M8" i="2" a="1"/>
  <c r="J7" i="2" a="1"/>
  <c r="L7" i="2" a="1"/>
  <c r="K10" i="2" a="1"/>
  <c r="L9" i="2" a="1"/>
  <c r="J8" i="2" a="1"/>
  <c r="L8" i="2" a="1"/>
  <c r="J10" i="2" a="1"/>
  <c r="K8" i="2" a="1"/>
  <c r="I8" i="2" a="1"/>
  <c r="N8" i="2" a="1"/>
  <c r="K7" i="2" a="1"/>
  <c r="M10" i="2" a="1"/>
  <c r="K9" i="2" a="1"/>
  <c r="N7" i="2" a="1"/>
  <c r="N10" i="2" a="1"/>
  <c r="M7" i="2" a="1"/>
  <c r="I10" i="2" a="1"/>
  <c r="L7" i="2" l="1"/>
  <c r="J8" i="2"/>
  <c r="M10" i="2"/>
  <c r="I10" i="2"/>
  <c r="K9" i="2"/>
  <c r="M8" i="2"/>
  <c r="I8" i="2"/>
  <c r="K7" i="2"/>
  <c r="L9" i="2"/>
  <c r="N8" i="2"/>
  <c r="L10" i="2"/>
  <c r="N9" i="2"/>
  <c r="J9" i="2"/>
  <c r="L8" i="2"/>
  <c r="N7" i="2"/>
  <c r="J7" i="2"/>
  <c r="J10" i="2"/>
  <c r="N10" i="2"/>
  <c r="K10" i="2"/>
  <c r="M9" i="2"/>
  <c r="I9" i="2"/>
  <c r="K8" i="2"/>
  <c r="M7" i="2"/>
  <c r="I7" i="2"/>
  <c r="N52" i="30"/>
  <c r="N50" i="30"/>
  <c r="N48" i="30"/>
  <c r="N46" i="30"/>
  <c r="N44" i="30"/>
  <c r="N42" i="30"/>
  <c r="N40" i="30"/>
  <c r="N38" i="30"/>
  <c r="N36" i="30"/>
  <c r="N34" i="30"/>
  <c r="N32" i="30"/>
  <c r="N52" i="29"/>
  <c r="N50" i="29"/>
  <c r="N48" i="29"/>
  <c r="N46" i="29"/>
  <c r="N44" i="29"/>
  <c r="N42" i="29"/>
  <c r="N40" i="29"/>
  <c r="N38" i="29"/>
  <c r="N36" i="29"/>
  <c r="N34" i="29"/>
  <c r="N32" i="29"/>
  <c r="N52" i="28"/>
  <c r="N50" i="28"/>
  <c r="N48" i="28"/>
  <c r="N46" i="28"/>
  <c r="N44" i="28"/>
  <c r="N42" i="28"/>
  <c r="N40" i="28"/>
  <c r="N38" i="28"/>
  <c r="N36" i="28"/>
  <c r="N34" i="28"/>
  <c r="N32" i="28"/>
  <c r="N52" i="27"/>
  <c r="N50" i="27"/>
  <c r="N48" i="27"/>
  <c r="N46" i="27"/>
  <c r="N44" i="27"/>
  <c r="N42" i="27"/>
  <c r="N40" i="27"/>
  <c r="N38" i="27"/>
  <c r="N36" i="27"/>
  <c r="N34" i="27"/>
  <c r="N32" i="27"/>
  <c r="P9" i="25"/>
  <c r="G8" i="25"/>
  <c r="I8" i="25"/>
  <c r="K8" i="25"/>
  <c r="G9" i="25"/>
  <c r="I9" i="25"/>
  <c r="K9" i="25"/>
  <c r="B9" i="25"/>
  <c r="C9" i="25"/>
  <c r="C8" i="25"/>
  <c r="B8" i="25"/>
  <c r="N5" i="25"/>
  <c r="N7" i="25"/>
  <c r="N9" i="25"/>
  <c r="N3" i="25"/>
  <c r="D6" i="25"/>
  <c r="D4" i="25"/>
  <c r="D2" i="25"/>
  <c r="C5" i="24"/>
  <c r="B5" i="24"/>
  <c r="A5" i="24"/>
  <c r="C4" i="24"/>
  <c r="C3" i="24"/>
  <c r="C2" i="24"/>
  <c r="B4" i="24"/>
  <c r="A4" i="24"/>
  <c r="B3" i="24"/>
  <c r="A3" i="24"/>
  <c r="B2" i="24"/>
  <c r="A2" i="24"/>
  <c r="L3" i="24"/>
  <c r="L4" i="24"/>
  <c r="L5" i="24"/>
  <c r="L2" i="24"/>
  <c r="P7" i="25"/>
  <c r="N109" i="33" s="1"/>
  <c r="K7" i="25"/>
  <c r="I7" i="25"/>
  <c r="G7" i="25"/>
  <c r="C7" i="25"/>
  <c r="B7" i="25"/>
  <c r="K6" i="25"/>
  <c r="I6" i="25"/>
  <c r="G6" i="25"/>
  <c r="C6" i="25"/>
  <c r="B6" i="25"/>
  <c r="P5" i="25"/>
  <c r="N108" i="33" s="1"/>
  <c r="K5" i="25"/>
  <c r="I5" i="25"/>
  <c r="G5" i="25"/>
  <c r="C5" i="25"/>
  <c r="B5" i="25"/>
  <c r="K4" i="25"/>
  <c r="I4" i="25"/>
  <c r="G4" i="25"/>
  <c r="C4" i="25"/>
  <c r="B4" i="25"/>
  <c r="P3" i="25"/>
  <c r="K3" i="25"/>
  <c r="I3" i="25"/>
  <c r="G3" i="25"/>
  <c r="C3" i="25"/>
  <c r="B3" i="25"/>
  <c r="K2" i="25"/>
  <c r="I2" i="25"/>
  <c r="G2" i="25"/>
  <c r="C2" i="25"/>
  <c r="B2" i="25"/>
  <c r="Q1" i="25"/>
  <c r="P1" i="25"/>
  <c r="O1" i="25"/>
  <c r="N1" i="25"/>
  <c r="M1" i="25"/>
  <c r="L1" i="25"/>
  <c r="K1" i="25"/>
  <c r="J1" i="25"/>
  <c r="I1" i="25"/>
  <c r="G1" i="25"/>
  <c r="N5" i="24"/>
  <c r="I5" i="24"/>
  <c r="G5" i="24"/>
  <c r="E5" i="24"/>
  <c r="N4" i="24"/>
  <c r="N107" i="33" s="1"/>
  <c r="I4" i="24"/>
  <c r="G4" i="24"/>
  <c r="E4" i="24"/>
  <c r="N3" i="24"/>
  <c r="N106" i="33" s="1"/>
  <c r="I3" i="24"/>
  <c r="G3" i="24"/>
  <c r="E3" i="24"/>
  <c r="N2" i="24"/>
  <c r="N105" i="33" s="1"/>
  <c r="I2" i="24"/>
  <c r="G2" i="24"/>
  <c r="E2" i="24"/>
  <c r="O1" i="24"/>
  <c r="N1" i="24"/>
  <c r="M1" i="24"/>
  <c r="L1" i="24"/>
  <c r="K1" i="24"/>
  <c r="J1" i="24"/>
  <c r="I1" i="24"/>
  <c r="H1" i="24"/>
  <c r="G1" i="24"/>
  <c r="E1" i="24"/>
  <c r="J134" i="23"/>
  <c r="C36" i="21"/>
  <c r="C37" i="21"/>
  <c r="C38" i="21"/>
  <c r="C39" i="21"/>
  <c r="C40" i="21"/>
  <c r="C31" i="21"/>
  <c r="C32" i="21"/>
  <c r="C33" i="21"/>
  <c r="C34" i="21"/>
  <c r="C35" i="21"/>
  <c r="C27" i="21"/>
  <c r="C28" i="21"/>
  <c r="C29" i="21"/>
  <c r="C30" i="21"/>
  <c r="C26" i="21"/>
  <c r="B37" i="21"/>
  <c r="B38" i="21"/>
  <c r="B39" i="21"/>
  <c r="B40" i="21"/>
  <c r="B36" i="21"/>
  <c r="B32" i="21"/>
  <c r="B33" i="21"/>
  <c r="B34" i="21"/>
  <c r="B35" i="21"/>
  <c r="B31" i="21"/>
  <c r="N40" i="21"/>
  <c r="N98" i="33" s="1"/>
  <c r="L40" i="21"/>
  <c r="I40" i="21"/>
  <c r="G40" i="21"/>
  <c r="E40" i="21"/>
  <c r="A40" i="21"/>
  <c r="N39" i="21"/>
  <c r="N97" i="33" s="1"/>
  <c r="L39" i="21"/>
  <c r="I39" i="21"/>
  <c r="G39" i="21"/>
  <c r="E39" i="21"/>
  <c r="A39" i="21"/>
  <c r="N38" i="21"/>
  <c r="N96" i="33" s="1"/>
  <c r="L38" i="21"/>
  <c r="I38" i="21"/>
  <c r="G38" i="21"/>
  <c r="E38" i="21"/>
  <c r="A38" i="21"/>
  <c r="N37" i="21"/>
  <c r="N95" i="33" s="1"/>
  <c r="L37" i="21"/>
  <c r="I37" i="21"/>
  <c r="G37" i="21"/>
  <c r="E37" i="21"/>
  <c r="O37" i="21" s="1"/>
  <c r="A37" i="21"/>
  <c r="N36" i="21"/>
  <c r="N94" i="33" s="1"/>
  <c r="L36" i="21"/>
  <c r="I36" i="21"/>
  <c r="G36" i="21"/>
  <c r="E36" i="21"/>
  <c r="A36" i="21"/>
  <c r="N35" i="21"/>
  <c r="N93" i="33" s="1"/>
  <c r="L35" i="21"/>
  <c r="I35" i="21"/>
  <c r="G35" i="21"/>
  <c r="E35" i="21"/>
  <c r="A35" i="21"/>
  <c r="N34" i="21"/>
  <c r="N92" i="33" s="1"/>
  <c r="L34" i="21"/>
  <c r="I34" i="21"/>
  <c r="G34" i="21"/>
  <c r="E34" i="21"/>
  <c r="A34" i="21"/>
  <c r="N33" i="21"/>
  <c r="N91" i="33" s="1"/>
  <c r="L33" i="21"/>
  <c r="I33" i="21"/>
  <c r="G33" i="21"/>
  <c r="E33" i="21"/>
  <c r="O33" i="21" s="1"/>
  <c r="A33" i="21"/>
  <c r="N32" i="21"/>
  <c r="N90" i="33" s="1"/>
  <c r="L32" i="21"/>
  <c r="I32" i="21"/>
  <c r="G32" i="21"/>
  <c r="E32" i="21"/>
  <c r="A32" i="21"/>
  <c r="N31" i="21"/>
  <c r="N89" i="33" s="1"/>
  <c r="L31" i="21"/>
  <c r="I31" i="21"/>
  <c r="G31" i="21"/>
  <c r="E31" i="21"/>
  <c r="A31" i="21"/>
  <c r="L26" i="21"/>
  <c r="N26" i="21"/>
  <c r="L27" i="21"/>
  <c r="N27" i="21"/>
  <c r="N85" i="33" s="1"/>
  <c r="L28" i="21"/>
  <c r="N28" i="21"/>
  <c r="N86" i="33" s="1"/>
  <c r="L29" i="21"/>
  <c r="N29" i="21"/>
  <c r="N87" i="33" s="1"/>
  <c r="L30" i="21"/>
  <c r="N30" i="21"/>
  <c r="N88" i="33" s="1"/>
  <c r="I30" i="21"/>
  <c r="G30" i="21"/>
  <c r="E30" i="21"/>
  <c r="I29" i="21"/>
  <c r="G29" i="21"/>
  <c r="E29" i="21"/>
  <c r="I28" i="21"/>
  <c r="G28" i="21"/>
  <c r="E28" i="21"/>
  <c r="I27" i="21"/>
  <c r="G27" i="21"/>
  <c r="E27" i="21"/>
  <c r="I26" i="21"/>
  <c r="G26" i="21"/>
  <c r="E26" i="21"/>
  <c r="B27" i="21"/>
  <c r="B28" i="21"/>
  <c r="B29" i="21"/>
  <c r="B30" i="21"/>
  <c r="B26" i="21"/>
  <c r="A30" i="21"/>
  <c r="A29" i="21"/>
  <c r="A28" i="21"/>
  <c r="A27" i="21"/>
  <c r="A26" i="21"/>
  <c r="D15" i="4"/>
  <c r="D16" i="4"/>
  <c r="L25" i="21"/>
  <c r="N25" i="21"/>
  <c r="C25" i="21"/>
  <c r="I25" i="21"/>
  <c r="G25" i="21"/>
  <c r="E25" i="21"/>
  <c r="B25" i="21"/>
  <c r="D13" i="4"/>
  <c r="A25" i="21"/>
  <c r="C22" i="21"/>
  <c r="C23" i="21"/>
  <c r="C24" i="21"/>
  <c r="C21" i="21"/>
  <c r="L21" i="21"/>
  <c r="N21" i="21"/>
  <c r="L22" i="21"/>
  <c r="N22" i="21"/>
  <c r="L23" i="21"/>
  <c r="N23" i="21"/>
  <c r="L24" i="21"/>
  <c r="N24" i="21"/>
  <c r="I24" i="21"/>
  <c r="G24" i="21"/>
  <c r="E24" i="21"/>
  <c r="I23" i="21"/>
  <c r="G23" i="21"/>
  <c r="E23" i="21"/>
  <c r="I22" i="21"/>
  <c r="G22" i="21"/>
  <c r="E22" i="21"/>
  <c r="I21" i="21"/>
  <c r="G21" i="21"/>
  <c r="E21" i="21"/>
  <c r="B24" i="21"/>
  <c r="J24" i="21" s="1"/>
  <c r="B23" i="21"/>
  <c r="J23" i="21" s="1"/>
  <c r="B22" i="21"/>
  <c r="J22" i="21" s="1"/>
  <c r="B21" i="21"/>
  <c r="J21" i="21" s="1"/>
  <c r="A24" i="21"/>
  <c r="A23" i="21"/>
  <c r="A22" i="21"/>
  <c r="A21" i="21"/>
  <c r="C18" i="21"/>
  <c r="C19" i="21"/>
  <c r="C20" i="21"/>
  <c r="C17" i="21"/>
  <c r="C14" i="21"/>
  <c r="C15" i="21"/>
  <c r="C16" i="21"/>
  <c r="C13" i="21"/>
  <c r="N20" i="21"/>
  <c r="L20" i="21"/>
  <c r="I20" i="21"/>
  <c r="G20" i="21"/>
  <c r="E20" i="21"/>
  <c r="B20" i="21"/>
  <c r="A20" i="21"/>
  <c r="J20" i="21" s="1"/>
  <c r="N19" i="21"/>
  <c r="L19" i="21"/>
  <c r="I19" i="21"/>
  <c r="G19" i="21"/>
  <c r="E19" i="21"/>
  <c r="B19" i="21"/>
  <c r="A19" i="21"/>
  <c r="J19" i="21" s="1"/>
  <c r="N18" i="21"/>
  <c r="L18" i="21"/>
  <c r="I18" i="21"/>
  <c r="G18" i="21"/>
  <c r="E18" i="21"/>
  <c r="B18" i="21"/>
  <c r="A18" i="21"/>
  <c r="J18" i="21" s="1"/>
  <c r="N17" i="21"/>
  <c r="L17" i="21"/>
  <c r="I17" i="21"/>
  <c r="G17" i="21"/>
  <c r="E17" i="21"/>
  <c r="B17" i="21"/>
  <c r="A17" i="21"/>
  <c r="J17" i="21" s="1"/>
  <c r="L13" i="21"/>
  <c r="N13" i="21"/>
  <c r="L14" i="21"/>
  <c r="N14" i="21"/>
  <c r="L15" i="21"/>
  <c r="N15" i="21"/>
  <c r="L16" i="21"/>
  <c r="N16" i="21"/>
  <c r="I13" i="21"/>
  <c r="I14" i="21"/>
  <c r="I15" i="21"/>
  <c r="I16" i="21"/>
  <c r="E13" i="21"/>
  <c r="G13" i="21"/>
  <c r="E14" i="21"/>
  <c r="G14" i="21"/>
  <c r="E15" i="21"/>
  <c r="G15" i="21"/>
  <c r="E16" i="21"/>
  <c r="G16" i="21"/>
  <c r="A16" i="21"/>
  <c r="J16" i="21" s="1"/>
  <c r="A15" i="21"/>
  <c r="J15" i="21" s="1"/>
  <c r="A14" i="21"/>
  <c r="J14" i="21" s="1"/>
  <c r="A13" i="21"/>
  <c r="J13" i="21" s="1"/>
  <c r="B16" i="21"/>
  <c r="B15" i="21"/>
  <c r="B14" i="21"/>
  <c r="B13" i="21"/>
  <c r="K10" i="22"/>
  <c r="K11" i="22"/>
  <c r="K12" i="22"/>
  <c r="K13" i="22"/>
  <c r="K14" i="22"/>
  <c r="K15" i="22"/>
  <c r="K16" i="22"/>
  <c r="K17" i="22"/>
  <c r="G10" i="22"/>
  <c r="I10" i="22"/>
  <c r="G11" i="22"/>
  <c r="I11" i="22"/>
  <c r="G12" i="22"/>
  <c r="I12" i="22"/>
  <c r="G13" i="22"/>
  <c r="I13" i="22"/>
  <c r="G14" i="22"/>
  <c r="I14" i="22"/>
  <c r="G15" i="22"/>
  <c r="I15" i="22"/>
  <c r="G16" i="22"/>
  <c r="I16" i="22"/>
  <c r="G17" i="22"/>
  <c r="I17" i="22"/>
  <c r="D16" i="22"/>
  <c r="D14" i="22"/>
  <c r="D12" i="22"/>
  <c r="D10" i="22"/>
  <c r="C17" i="22"/>
  <c r="C15" i="22"/>
  <c r="C13" i="22"/>
  <c r="C11" i="22"/>
  <c r="N17" i="22"/>
  <c r="P17" i="22"/>
  <c r="N11" i="22"/>
  <c r="P11" i="22"/>
  <c r="N13" i="22"/>
  <c r="P13" i="22"/>
  <c r="N15" i="22"/>
  <c r="P15" i="22"/>
  <c r="B11" i="22"/>
  <c r="B12" i="22"/>
  <c r="B13" i="22"/>
  <c r="B14" i="22"/>
  <c r="B15" i="22"/>
  <c r="B16" i="22"/>
  <c r="B17" i="22"/>
  <c r="C16" i="22"/>
  <c r="C14" i="22"/>
  <c r="C12" i="22"/>
  <c r="C10" i="22"/>
  <c r="B10" i="22"/>
  <c r="C11" i="21"/>
  <c r="C12" i="21"/>
  <c r="C8" i="21"/>
  <c r="C9" i="21"/>
  <c r="C10" i="21"/>
  <c r="C7" i="21"/>
  <c r="N12" i="21"/>
  <c r="N104" i="33" s="1"/>
  <c r="L12" i="21"/>
  <c r="I12" i="21"/>
  <c r="G12" i="21"/>
  <c r="E12" i="21"/>
  <c r="B12" i="21"/>
  <c r="A12" i="21"/>
  <c r="N11" i="21"/>
  <c r="N103" i="33" s="1"/>
  <c r="L11" i="21"/>
  <c r="I11" i="21"/>
  <c r="G11" i="21"/>
  <c r="E11" i="21"/>
  <c r="B11" i="21"/>
  <c r="A11" i="21"/>
  <c r="N10" i="21"/>
  <c r="N102" i="33" s="1"/>
  <c r="L10" i="21"/>
  <c r="I10" i="21"/>
  <c r="G10" i="21"/>
  <c r="E10" i="21"/>
  <c r="B10" i="21"/>
  <c r="A10" i="21"/>
  <c r="L7" i="21"/>
  <c r="N7" i="21"/>
  <c r="N99" i="33" s="1"/>
  <c r="L8" i="21"/>
  <c r="N8" i="21"/>
  <c r="N100" i="33" s="1"/>
  <c r="L9" i="21"/>
  <c r="N9" i="21"/>
  <c r="N101" i="33" s="1"/>
  <c r="I7" i="21"/>
  <c r="I8" i="21"/>
  <c r="I9" i="21"/>
  <c r="G7" i="21"/>
  <c r="G8" i="21"/>
  <c r="G9" i="21"/>
  <c r="E7" i="21"/>
  <c r="E8" i="21"/>
  <c r="E9" i="21"/>
  <c r="A9" i="21"/>
  <c r="A8" i="21"/>
  <c r="A7" i="21"/>
  <c r="B9" i="21"/>
  <c r="B8" i="21"/>
  <c r="B7" i="21"/>
  <c r="E23" i="3"/>
  <c r="E22" i="3"/>
  <c r="E21" i="3"/>
  <c r="B20" i="3"/>
  <c r="D8" i="22"/>
  <c r="D6" i="22"/>
  <c r="D4" i="22"/>
  <c r="D2" i="22"/>
  <c r="C9" i="22"/>
  <c r="C7" i="22"/>
  <c r="C5" i="22"/>
  <c r="C3" i="22"/>
  <c r="C8" i="22"/>
  <c r="C6" i="22"/>
  <c r="C4" i="22"/>
  <c r="C2" i="22"/>
  <c r="B3" i="22"/>
  <c r="B4" i="22"/>
  <c r="B5" i="22"/>
  <c r="B6" i="22"/>
  <c r="B7" i="22"/>
  <c r="B8" i="22"/>
  <c r="B9" i="22"/>
  <c r="B2" i="22"/>
  <c r="P5" i="22"/>
  <c r="N82" i="33" s="1"/>
  <c r="P7" i="22"/>
  <c r="N83" i="33" s="1"/>
  <c r="P9" i="22"/>
  <c r="N84" i="33" s="1"/>
  <c r="P3" i="22"/>
  <c r="N9" i="22"/>
  <c r="N7" i="22"/>
  <c r="N5" i="22"/>
  <c r="N3" i="22"/>
  <c r="K9" i="22"/>
  <c r="I9" i="22"/>
  <c r="G9" i="22"/>
  <c r="K8" i="22"/>
  <c r="I8" i="22"/>
  <c r="G8" i="22"/>
  <c r="K7" i="22"/>
  <c r="I7" i="22"/>
  <c r="G7" i="22"/>
  <c r="K6" i="22"/>
  <c r="I6" i="22"/>
  <c r="G6" i="22"/>
  <c r="K5" i="22"/>
  <c r="I5" i="22"/>
  <c r="G5" i="22"/>
  <c r="K4" i="22"/>
  <c r="I4" i="22"/>
  <c r="G4" i="22"/>
  <c r="K3" i="22"/>
  <c r="I3" i="22"/>
  <c r="G3" i="22"/>
  <c r="K2" i="22"/>
  <c r="I2" i="22"/>
  <c r="G2" i="22"/>
  <c r="Q1" i="22"/>
  <c r="P1" i="22"/>
  <c r="O1" i="22"/>
  <c r="N1" i="22"/>
  <c r="M1" i="22"/>
  <c r="L1" i="22"/>
  <c r="K1" i="22"/>
  <c r="J1" i="22"/>
  <c r="I1" i="22"/>
  <c r="G1" i="22"/>
  <c r="D23" i="4"/>
  <c r="D22" i="4"/>
  <c r="D21" i="4"/>
  <c r="D17" i="4"/>
  <c r="D14" i="4"/>
  <c r="D12" i="4"/>
  <c r="C6" i="21"/>
  <c r="C5" i="21"/>
  <c r="N6" i="21"/>
  <c r="L6" i="21"/>
  <c r="I6" i="21"/>
  <c r="G6" i="21"/>
  <c r="E6" i="21"/>
  <c r="B6" i="21"/>
  <c r="A6" i="21"/>
  <c r="N5" i="21"/>
  <c r="L5" i="21"/>
  <c r="I5" i="21"/>
  <c r="G5" i="21"/>
  <c r="E5" i="21"/>
  <c r="B5" i="21"/>
  <c r="A5" i="21"/>
  <c r="C4" i="21"/>
  <c r="C3" i="21"/>
  <c r="A4" i="21"/>
  <c r="A3" i="21"/>
  <c r="B3" i="21"/>
  <c r="B4" i="21"/>
  <c r="C2" i="21"/>
  <c r="B2" i="21"/>
  <c r="A2" i="21"/>
  <c r="E45" i="3"/>
  <c r="E25" i="3"/>
  <c r="E26" i="3"/>
  <c r="E35" i="3"/>
  <c r="E49" i="3"/>
  <c r="D6" i="4"/>
  <c r="D7" i="4"/>
  <c r="D8" i="4"/>
  <c r="D9" i="4"/>
  <c r="D4" i="4"/>
  <c r="D5" i="4"/>
  <c r="B14" i="3"/>
  <c r="E27" i="3"/>
  <c r="E46" i="3"/>
  <c r="E36" i="3"/>
  <c r="E48" i="3"/>
  <c r="E31" i="3"/>
  <c r="E28" i="3"/>
  <c r="E44" i="3"/>
  <c r="L3" i="21"/>
  <c r="L4" i="21"/>
  <c r="L2" i="21"/>
  <c r="N4" i="21"/>
  <c r="I4" i="21"/>
  <c r="G4" i="21"/>
  <c r="E4" i="21"/>
  <c r="N3" i="21"/>
  <c r="I3" i="21"/>
  <c r="G3" i="21"/>
  <c r="E3" i="21"/>
  <c r="N2" i="21"/>
  <c r="I2" i="21"/>
  <c r="G2" i="21"/>
  <c r="E2" i="21"/>
  <c r="O1" i="21"/>
  <c r="N1" i="21"/>
  <c r="M1" i="21"/>
  <c r="L1" i="21"/>
  <c r="K1" i="21"/>
  <c r="J1" i="21"/>
  <c r="I1" i="21"/>
  <c r="H1" i="21"/>
  <c r="G1" i="21"/>
  <c r="E1" i="21"/>
  <c r="N313" i="20"/>
  <c r="K311" i="20"/>
  <c r="L311" i="20"/>
  <c r="M311" i="20"/>
  <c r="N311" i="20"/>
  <c r="K312" i="20"/>
  <c r="L312" i="20"/>
  <c r="M312" i="20"/>
  <c r="N312" i="20"/>
  <c r="K313" i="20"/>
  <c r="L313" i="20"/>
  <c r="M313" i="20"/>
  <c r="L310" i="20"/>
  <c r="M310" i="20"/>
  <c r="N310" i="20"/>
  <c r="K310" i="20"/>
  <c r="D18" i="19"/>
  <c r="D16" i="19"/>
  <c r="D14" i="19"/>
  <c r="D12" i="19"/>
  <c r="D10" i="19"/>
  <c r="D8" i="19"/>
  <c r="D6" i="19"/>
  <c r="D4" i="19"/>
  <c r="D2" i="19"/>
  <c r="C15" i="19"/>
  <c r="C13" i="19"/>
  <c r="B19" i="19"/>
  <c r="B18" i="19"/>
  <c r="B17" i="19"/>
  <c r="B16" i="19"/>
  <c r="B15" i="19"/>
  <c r="B14" i="19"/>
  <c r="B13" i="19"/>
  <c r="B12" i="19"/>
  <c r="P19" i="19"/>
  <c r="N19" i="19"/>
  <c r="K19" i="19"/>
  <c r="I19" i="19"/>
  <c r="G19" i="19"/>
  <c r="C19" i="19"/>
  <c r="K18" i="19"/>
  <c r="I18" i="19"/>
  <c r="G18" i="19"/>
  <c r="C18" i="19"/>
  <c r="P17" i="19"/>
  <c r="N17" i="19"/>
  <c r="K17" i="19"/>
  <c r="I17" i="19"/>
  <c r="G17" i="19"/>
  <c r="C17" i="19"/>
  <c r="K16" i="19"/>
  <c r="I16" i="19"/>
  <c r="G16" i="19"/>
  <c r="C16" i="19"/>
  <c r="P15" i="19"/>
  <c r="N81" i="33" s="1"/>
  <c r="N15" i="19"/>
  <c r="K15" i="19"/>
  <c r="I15" i="19"/>
  <c r="G15" i="19"/>
  <c r="K14" i="19"/>
  <c r="I14" i="19"/>
  <c r="G14" i="19"/>
  <c r="C14" i="19"/>
  <c r="P13" i="19"/>
  <c r="N80" i="33" s="1"/>
  <c r="N13" i="19"/>
  <c r="K13" i="19"/>
  <c r="I13" i="19"/>
  <c r="G13" i="19"/>
  <c r="K12" i="19"/>
  <c r="I12" i="19"/>
  <c r="G12" i="19"/>
  <c r="C12" i="19"/>
  <c r="P11" i="19"/>
  <c r="C11" i="19"/>
  <c r="B11" i="19"/>
  <c r="B10" i="19"/>
  <c r="C10" i="19"/>
  <c r="N11" i="19"/>
  <c r="K11" i="19"/>
  <c r="I11" i="19"/>
  <c r="G11" i="19"/>
  <c r="K10" i="19"/>
  <c r="I10" i="19"/>
  <c r="G10" i="19"/>
  <c r="C9" i="19"/>
  <c r="C7" i="19"/>
  <c r="C5" i="19"/>
  <c r="P9" i="19"/>
  <c r="N5" i="19"/>
  <c r="N7" i="19"/>
  <c r="N9" i="19"/>
  <c r="N3" i="19"/>
  <c r="G8" i="19"/>
  <c r="I8" i="19"/>
  <c r="K8" i="19"/>
  <c r="G9" i="19"/>
  <c r="I9" i="19"/>
  <c r="K9" i="19"/>
  <c r="A3" i="19"/>
  <c r="A5" i="19" s="1"/>
  <c r="A7" i="19" s="1"/>
  <c r="A9" i="19" s="1"/>
  <c r="A11" i="19" s="1"/>
  <c r="A13" i="19" s="1"/>
  <c r="A15" i="19" s="1"/>
  <c r="A17" i="19" s="1"/>
  <c r="A19" i="19" s="1"/>
  <c r="A3" i="22" s="1"/>
  <c r="A5" i="22" s="1"/>
  <c r="A7" i="22" s="1"/>
  <c r="A9" i="22" s="1"/>
  <c r="A11" i="22" s="1"/>
  <c r="A13" i="22" s="1"/>
  <c r="A15" i="22" s="1"/>
  <c r="A17" i="22" s="1"/>
  <c r="A3" i="25" s="1"/>
  <c r="A5" i="25" s="1"/>
  <c r="A7" i="25" s="1"/>
  <c r="A9" i="25" s="1"/>
  <c r="C3" i="19"/>
  <c r="D20" i="4"/>
  <c r="D18" i="4"/>
  <c r="D11" i="4"/>
  <c r="P7" i="19"/>
  <c r="K7" i="19"/>
  <c r="I7" i="19"/>
  <c r="G7" i="19"/>
  <c r="K6" i="19"/>
  <c r="I6" i="19"/>
  <c r="G6" i="19"/>
  <c r="P5" i="19"/>
  <c r="K5" i="19"/>
  <c r="I5" i="19"/>
  <c r="G5" i="19"/>
  <c r="K4" i="19"/>
  <c r="I4" i="19"/>
  <c r="G4" i="19"/>
  <c r="P3" i="19"/>
  <c r="K3" i="19"/>
  <c r="I3" i="19"/>
  <c r="G3" i="19"/>
  <c r="B3" i="19"/>
  <c r="K2" i="19"/>
  <c r="I2" i="19"/>
  <c r="G2" i="19"/>
  <c r="C2" i="19"/>
  <c r="B2" i="19"/>
  <c r="Q1" i="19"/>
  <c r="P1" i="19"/>
  <c r="O1" i="19"/>
  <c r="N1" i="19"/>
  <c r="M1" i="19"/>
  <c r="L1" i="19"/>
  <c r="K1" i="19"/>
  <c r="J1" i="19"/>
  <c r="I1" i="19"/>
  <c r="G1" i="19"/>
  <c r="E55" i="3"/>
  <c r="E54" i="3"/>
  <c r="E53" i="3"/>
  <c r="E51" i="3"/>
  <c r="B4" i="17"/>
  <c r="C4" i="17"/>
  <c r="B5" i="17"/>
  <c r="C5" i="17"/>
  <c r="B6" i="17"/>
  <c r="C6" i="17"/>
  <c r="B7" i="17"/>
  <c r="C7" i="17"/>
  <c r="C3" i="17"/>
  <c r="B3" i="17"/>
  <c r="C2" i="17"/>
  <c r="B2" i="17"/>
  <c r="P7" i="17"/>
  <c r="N7" i="17"/>
  <c r="P5" i="17"/>
  <c r="N5" i="17"/>
  <c r="D6" i="17"/>
  <c r="D4" i="17"/>
  <c r="D2" i="17"/>
  <c r="P3" i="17"/>
  <c r="A2" i="27" s="1" a="1"/>
  <c r="A2" i="27" s="1"/>
  <c r="N3" i="17"/>
  <c r="K3" i="17"/>
  <c r="K4" i="17"/>
  <c r="K5" i="17"/>
  <c r="K6" i="17"/>
  <c r="K7" i="17"/>
  <c r="I3" i="17"/>
  <c r="I4" i="17"/>
  <c r="I5" i="17"/>
  <c r="I6" i="17"/>
  <c r="I7" i="17"/>
  <c r="G3" i="17"/>
  <c r="G4" i="17"/>
  <c r="G5" i="17"/>
  <c r="G6" i="17"/>
  <c r="G7" i="17"/>
  <c r="K2" i="17"/>
  <c r="I2" i="17"/>
  <c r="G2" i="17"/>
  <c r="Q1" i="17"/>
  <c r="P1" i="17"/>
  <c r="O1" i="17"/>
  <c r="N1" i="17"/>
  <c r="M1" i="17"/>
  <c r="L1" i="17"/>
  <c r="K1" i="17"/>
  <c r="J1" i="17"/>
  <c r="I1" i="17"/>
  <c r="G1" i="17"/>
  <c r="A7" i="17"/>
  <c r="A5" i="17"/>
  <c r="A4" i="17"/>
  <c r="A6" i="17" s="1"/>
  <c r="A2" i="19" s="1"/>
  <c r="A4" i="19" s="1"/>
  <c r="A6" i="19" s="1"/>
  <c r="A8" i="19" s="1"/>
  <c r="A10" i="19" s="1"/>
  <c r="A12" i="19" s="1"/>
  <c r="A14" i="19" s="1"/>
  <c r="A16" i="19" s="1"/>
  <c r="A18" i="19" s="1"/>
  <c r="A2" i="22" s="1"/>
  <c r="A4" i="22" s="1"/>
  <c r="A6" i="22" s="1"/>
  <c r="A8" i="22" s="1"/>
  <c r="A10" i="22" s="1"/>
  <c r="A12" i="22" s="1"/>
  <c r="A14" i="22" s="1"/>
  <c r="A16" i="22" s="1"/>
  <c r="A2" i="25" s="1"/>
  <c r="A4" i="25" s="1"/>
  <c r="A6" i="25" s="1"/>
  <c r="A8" i="25" s="1"/>
  <c r="C7" i="16"/>
  <c r="C6" i="16"/>
  <c r="C5" i="16"/>
  <c r="C4" i="16"/>
  <c r="C3" i="16"/>
  <c r="C2" i="16"/>
  <c r="N7" i="16"/>
  <c r="L7" i="16"/>
  <c r="I7" i="16"/>
  <c r="G7" i="16"/>
  <c r="E7" i="16"/>
  <c r="B7" i="16"/>
  <c r="A7" i="16"/>
  <c r="N6" i="16"/>
  <c r="L6" i="16"/>
  <c r="I6" i="16"/>
  <c r="G6" i="16"/>
  <c r="E6" i="16"/>
  <c r="B6" i="16"/>
  <c r="A6" i="16"/>
  <c r="N5" i="16"/>
  <c r="L5" i="16"/>
  <c r="I5" i="16"/>
  <c r="G5" i="16"/>
  <c r="E5" i="16"/>
  <c r="B5" i="16"/>
  <c r="A5" i="16"/>
  <c r="N4" i="16"/>
  <c r="L4" i="16"/>
  <c r="I4" i="16"/>
  <c r="G4" i="16"/>
  <c r="E4" i="16"/>
  <c r="B4" i="16"/>
  <c r="A4" i="16"/>
  <c r="N3" i="16"/>
  <c r="L3" i="16"/>
  <c r="L2" i="16"/>
  <c r="I3" i="16"/>
  <c r="G3" i="16"/>
  <c r="E3" i="16"/>
  <c r="B3" i="16"/>
  <c r="B2" i="16"/>
  <c r="A3" i="16"/>
  <c r="A2" i="16"/>
  <c r="N2" i="16"/>
  <c r="I2" i="16"/>
  <c r="G2" i="16"/>
  <c r="E2" i="16"/>
  <c r="O1" i="16"/>
  <c r="N1" i="16"/>
  <c r="M1" i="16"/>
  <c r="L1" i="16"/>
  <c r="K1" i="16"/>
  <c r="J1" i="16"/>
  <c r="I1" i="16"/>
  <c r="H1" i="16"/>
  <c r="G1" i="16"/>
  <c r="E1" i="16"/>
  <c r="E16" i="3"/>
  <c r="E19" i="3"/>
  <c r="B17" i="3"/>
  <c r="C78" i="13"/>
  <c r="N63" i="13"/>
  <c r="M63" i="13"/>
  <c r="L63" i="13"/>
  <c r="K63" i="13"/>
  <c r="J63" i="13"/>
  <c r="I63" i="13"/>
  <c r="H63" i="13"/>
  <c r="G63" i="13"/>
  <c r="F63" i="13"/>
  <c r="E63" i="13"/>
  <c r="D63" i="13"/>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3" i="11"/>
  <c r="C4" i="11"/>
  <c r="C5" i="11"/>
  <c r="C6" i="11"/>
  <c r="C7" i="11"/>
  <c r="C8" i="11"/>
  <c r="C9" i="11"/>
  <c r="C10" i="11"/>
  <c r="C11" i="11"/>
  <c r="C12" i="11"/>
  <c r="C13" i="11"/>
  <c r="C14" i="11"/>
  <c r="C2" i="11"/>
  <c r="N79" i="11"/>
  <c r="N79" i="33" s="1"/>
  <c r="L79" i="11"/>
  <c r="I79" i="11"/>
  <c r="G79" i="11"/>
  <c r="E79" i="11"/>
  <c r="B79" i="11"/>
  <c r="A79" i="11"/>
  <c r="J79" i="11" s="1"/>
  <c r="N78" i="11"/>
  <c r="N78" i="33" s="1"/>
  <c r="L78" i="11"/>
  <c r="I78" i="11"/>
  <c r="G78" i="11"/>
  <c r="E78" i="11"/>
  <c r="B78" i="11"/>
  <c r="A78" i="11"/>
  <c r="J78" i="11" s="1"/>
  <c r="N77" i="11"/>
  <c r="N77" i="33" s="1"/>
  <c r="L77" i="11"/>
  <c r="I77" i="11"/>
  <c r="G77" i="11"/>
  <c r="E77" i="11"/>
  <c r="B77" i="11"/>
  <c r="A77" i="11"/>
  <c r="J77" i="11" s="1"/>
  <c r="N76" i="11"/>
  <c r="N76" i="33" s="1"/>
  <c r="L76" i="11"/>
  <c r="I76" i="11"/>
  <c r="G76" i="11"/>
  <c r="E76" i="11"/>
  <c r="B76" i="11"/>
  <c r="A76" i="11"/>
  <c r="J76" i="11" s="1"/>
  <c r="N75" i="11"/>
  <c r="N75" i="33" s="1"/>
  <c r="L75" i="11"/>
  <c r="I75" i="11"/>
  <c r="G75" i="11"/>
  <c r="E75" i="11"/>
  <c r="B75" i="11"/>
  <c r="A75" i="11"/>
  <c r="J75" i="11" s="1"/>
  <c r="N74" i="11"/>
  <c r="N74" i="33" s="1"/>
  <c r="L74" i="11"/>
  <c r="I74" i="11"/>
  <c r="G74" i="11"/>
  <c r="E74" i="11"/>
  <c r="B74" i="11"/>
  <c r="A74" i="11"/>
  <c r="J74" i="11" s="1"/>
  <c r="N73" i="11"/>
  <c r="L73" i="11"/>
  <c r="I73" i="11"/>
  <c r="G73" i="11"/>
  <c r="E73" i="11"/>
  <c r="B73" i="11"/>
  <c r="A73" i="11"/>
  <c r="J73" i="11" s="1"/>
  <c r="N72" i="11"/>
  <c r="N73" i="33" s="1"/>
  <c r="L72" i="11"/>
  <c r="I72" i="11"/>
  <c r="G72" i="11"/>
  <c r="E72" i="11"/>
  <c r="B72" i="11"/>
  <c r="A72" i="11"/>
  <c r="J72" i="11" s="1"/>
  <c r="N71" i="11"/>
  <c r="N72" i="33" s="1"/>
  <c r="L71" i="11"/>
  <c r="I71" i="11"/>
  <c r="G71" i="11"/>
  <c r="E71" i="11"/>
  <c r="B71" i="11"/>
  <c r="A71" i="11"/>
  <c r="J71" i="11" s="1"/>
  <c r="N70" i="11"/>
  <c r="N71" i="33" s="1"/>
  <c r="L70" i="11"/>
  <c r="I70" i="11"/>
  <c r="G70" i="11"/>
  <c r="E70" i="11"/>
  <c r="B70" i="11"/>
  <c r="A70" i="11"/>
  <c r="J70" i="11" s="1"/>
  <c r="N69" i="11"/>
  <c r="N70" i="33" s="1"/>
  <c r="L69" i="11"/>
  <c r="I69" i="11"/>
  <c r="G69" i="11"/>
  <c r="E69" i="11"/>
  <c r="B69" i="11"/>
  <c r="A69" i="11"/>
  <c r="J69" i="11" s="1"/>
  <c r="N68" i="11"/>
  <c r="N69" i="33" s="1"/>
  <c r="L68" i="11"/>
  <c r="I68" i="11"/>
  <c r="G68" i="11"/>
  <c r="E68" i="11"/>
  <c r="B68" i="11"/>
  <c r="A68" i="11"/>
  <c r="J68" i="11" s="1"/>
  <c r="N67" i="11"/>
  <c r="L67" i="11"/>
  <c r="I67" i="11"/>
  <c r="G67" i="11"/>
  <c r="E67" i="11"/>
  <c r="B67" i="11"/>
  <c r="A67" i="11"/>
  <c r="J67" i="11" s="1"/>
  <c r="N66" i="11"/>
  <c r="N68" i="33" s="1"/>
  <c r="L66" i="11"/>
  <c r="I66" i="11"/>
  <c r="G66" i="11"/>
  <c r="E66" i="11"/>
  <c r="B66" i="11"/>
  <c r="J66" i="11" s="1"/>
  <c r="A66" i="11"/>
  <c r="N65" i="11"/>
  <c r="N67" i="33" s="1"/>
  <c r="L65" i="11"/>
  <c r="I65" i="11"/>
  <c r="G65" i="11"/>
  <c r="E65" i="11"/>
  <c r="B65" i="11"/>
  <c r="J65" i="11" s="1"/>
  <c r="A65" i="11"/>
  <c r="N64" i="11"/>
  <c r="N66" i="33" s="1"/>
  <c r="L64" i="11"/>
  <c r="I64" i="11"/>
  <c r="G64" i="11"/>
  <c r="E64" i="11"/>
  <c r="B64" i="11"/>
  <c r="J64" i="11" s="1"/>
  <c r="A64" i="11"/>
  <c r="N63" i="11"/>
  <c r="N65" i="33" s="1"/>
  <c r="L63" i="11"/>
  <c r="I63" i="11"/>
  <c r="G63" i="11"/>
  <c r="E63" i="11"/>
  <c r="B63" i="11"/>
  <c r="J63" i="11" s="1"/>
  <c r="A63" i="11"/>
  <c r="N62" i="11"/>
  <c r="N64" i="33" s="1"/>
  <c r="L62" i="11"/>
  <c r="I62" i="11"/>
  <c r="G62" i="11"/>
  <c r="E62" i="11"/>
  <c r="B62" i="11"/>
  <c r="J62" i="11" s="1"/>
  <c r="A62" i="11"/>
  <c r="N61" i="11"/>
  <c r="N63" i="33" s="1"/>
  <c r="L61" i="11"/>
  <c r="I61" i="11"/>
  <c r="G61" i="11"/>
  <c r="E61" i="11"/>
  <c r="B61" i="11"/>
  <c r="J61" i="11" s="1"/>
  <c r="A61" i="11"/>
  <c r="N60" i="11"/>
  <c r="L60" i="11"/>
  <c r="I60" i="11"/>
  <c r="G60" i="11"/>
  <c r="E60" i="11"/>
  <c r="B60" i="11"/>
  <c r="J60" i="11" s="1"/>
  <c r="A60" i="11"/>
  <c r="N59" i="11"/>
  <c r="N62" i="33" s="1"/>
  <c r="L59" i="11"/>
  <c r="I59" i="11"/>
  <c r="G59" i="11"/>
  <c r="E59" i="11"/>
  <c r="B59" i="11"/>
  <c r="J59" i="11" s="1"/>
  <c r="A59" i="11"/>
  <c r="N58" i="11"/>
  <c r="N61" i="33" s="1"/>
  <c r="L58" i="11"/>
  <c r="I58" i="11"/>
  <c r="G58" i="11"/>
  <c r="E58" i="11"/>
  <c r="B58" i="11"/>
  <c r="J58" i="11" s="1"/>
  <c r="A58" i="11"/>
  <c r="N57" i="11"/>
  <c r="N60" i="33" s="1"/>
  <c r="L57" i="11"/>
  <c r="I57" i="11"/>
  <c r="G57" i="11"/>
  <c r="E57" i="11"/>
  <c r="B57" i="11"/>
  <c r="J57" i="11" s="1"/>
  <c r="A57" i="11"/>
  <c r="N56" i="11"/>
  <c r="N59" i="33" s="1"/>
  <c r="L56" i="11"/>
  <c r="I56" i="11"/>
  <c r="G56" i="11"/>
  <c r="E56" i="11"/>
  <c r="B56" i="11"/>
  <c r="J56" i="11" s="1"/>
  <c r="A56" i="11"/>
  <c r="N55" i="11"/>
  <c r="N58" i="33" s="1"/>
  <c r="L55" i="11"/>
  <c r="I55" i="11"/>
  <c r="G55" i="11"/>
  <c r="E55" i="11"/>
  <c r="B55" i="11"/>
  <c r="J55" i="11" s="1"/>
  <c r="A55" i="11"/>
  <c r="N54" i="11"/>
  <c r="L54" i="11"/>
  <c r="I54" i="11"/>
  <c r="G54" i="11"/>
  <c r="E54" i="11"/>
  <c r="B54" i="11"/>
  <c r="J54" i="11" s="1"/>
  <c r="A54" i="11"/>
  <c r="N53" i="11"/>
  <c r="N57" i="33" s="1"/>
  <c r="L53" i="11"/>
  <c r="I53" i="11"/>
  <c r="G53" i="11"/>
  <c r="E53" i="11"/>
  <c r="B53" i="11"/>
  <c r="A53" i="11"/>
  <c r="J53" i="11" s="1"/>
  <c r="N52" i="11"/>
  <c r="N56" i="33" s="1"/>
  <c r="L52" i="11"/>
  <c r="I52" i="11"/>
  <c r="G52" i="11"/>
  <c r="E52" i="11"/>
  <c r="B52" i="11"/>
  <c r="A52" i="11"/>
  <c r="J52" i="11" s="1"/>
  <c r="N51" i="11"/>
  <c r="N55" i="33" s="1"/>
  <c r="L51" i="11"/>
  <c r="I51" i="11"/>
  <c r="G51" i="11"/>
  <c r="E51" i="11"/>
  <c r="B51" i="11"/>
  <c r="A51" i="11"/>
  <c r="J51" i="11" s="1"/>
  <c r="N50" i="11"/>
  <c r="N54" i="33" s="1"/>
  <c r="L50" i="11"/>
  <c r="I50" i="11"/>
  <c r="G50" i="11"/>
  <c r="E50" i="11"/>
  <c r="B50" i="11"/>
  <c r="A50" i="11"/>
  <c r="J50" i="11" s="1"/>
  <c r="N49" i="11"/>
  <c r="N53" i="33" s="1"/>
  <c r="L49" i="11"/>
  <c r="I49" i="11"/>
  <c r="G49" i="11"/>
  <c r="E49" i="11"/>
  <c r="B49" i="11"/>
  <c r="A49" i="11"/>
  <c r="J49" i="11" s="1"/>
  <c r="N48" i="11"/>
  <c r="N52" i="33" s="1"/>
  <c r="L48" i="11"/>
  <c r="I48" i="11"/>
  <c r="G48" i="11"/>
  <c r="E48" i="11"/>
  <c r="B48" i="11"/>
  <c r="A48" i="11"/>
  <c r="J48" i="11" s="1"/>
  <c r="N47" i="11"/>
  <c r="L47" i="11"/>
  <c r="I47" i="11"/>
  <c r="G47" i="11"/>
  <c r="E47" i="11"/>
  <c r="B47" i="11"/>
  <c r="A47" i="11"/>
  <c r="J47" i="11" s="1"/>
  <c r="O47" i="11" s="1"/>
  <c r="N46" i="11"/>
  <c r="N51" i="33" s="1"/>
  <c r="L46" i="11"/>
  <c r="I46" i="11"/>
  <c r="G46" i="11"/>
  <c r="E46" i="11"/>
  <c r="B46" i="11"/>
  <c r="A46" i="11"/>
  <c r="J46" i="11" s="1"/>
  <c r="N45" i="11"/>
  <c r="N50" i="33" s="1"/>
  <c r="L45" i="11"/>
  <c r="I45" i="11"/>
  <c r="G45" i="11"/>
  <c r="E45" i="11"/>
  <c r="B45" i="11"/>
  <c r="A45" i="11"/>
  <c r="J45" i="11" s="1"/>
  <c r="N44" i="11"/>
  <c r="N49" i="33" s="1"/>
  <c r="L44" i="11"/>
  <c r="I44" i="11"/>
  <c r="G44" i="11"/>
  <c r="E44" i="11"/>
  <c r="B44" i="11"/>
  <c r="A44" i="11"/>
  <c r="J44" i="11" s="1"/>
  <c r="N43" i="11"/>
  <c r="N48" i="33" s="1"/>
  <c r="L43" i="11"/>
  <c r="I43" i="11"/>
  <c r="G43" i="11"/>
  <c r="E43" i="11"/>
  <c r="B43" i="11"/>
  <c r="A43" i="11"/>
  <c r="J43" i="11" s="1"/>
  <c r="N42" i="11"/>
  <c r="N47" i="33" s="1"/>
  <c r="L42" i="11"/>
  <c r="I42" i="11"/>
  <c r="G42" i="11"/>
  <c r="E42" i="11"/>
  <c r="B42" i="11"/>
  <c r="A42" i="11"/>
  <c r="J42" i="11" s="1"/>
  <c r="N41" i="11"/>
  <c r="L41" i="11"/>
  <c r="I41" i="11"/>
  <c r="G41" i="11"/>
  <c r="E41" i="11"/>
  <c r="B41" i="11"/>
  <c r="A41" i="11"/>
  <c r="J41" i="11" s="1"/>
  <c r="N40" i="11"/>
  <c r="N46" i="33" s="1"/>
  <c r="L40" i="11"/>
  <c r="I40" i="11"/>
  <c r="G40" i="11"/>
  <c r="E40" i="11"/>
  <c r="B40" i="11"/>
  <c r="J40" i="11" s="1"/>
  <c r="A40" i="11"/>
  <c r="N39" i="11"/>
  <c r="N45" i="33" s="1"/>
  <c r="L39" i="11"/>
  <c r="I39" i="11"/>
  <c r="G39" i="11"/>
  <c r="E39" i="11"/>
  <c r="B39" i="11"/>
  <c r="J39" i="11" s="1"/>
  <c r="A39" i="11"/>
  <c r="N38" i="11"/>
  <c r="N44" i="33" s="1"/>
  <c r="L38" i="11"/>
  <c r="I38" i="11"/>
  <c r="G38" i="11"/>
  <c r="E38" i="11"/>
  <c r="B38" i="11"/>
  <c r="J38" i="11" s="1"/>
  <c r="A38" i="11"/>
  <c r="N37" i="11"/>
  <c r="N43" i="33" s="1"/>
  <c r="L37" i="11"/>
  <c r="I37" i="11"/>
  <c r="G37" i="11"/>
  <c r="E37" i="11"/>
  <c r="B37" i="11"/>
  <c r="J37" i="11" s="1"/>
  <c r="A37" i="11"/>
  <c r="N36" i="11"/>
  <c r="N42" i="33" s="1"/>
  <c r="L36" i="11"/>
  <c r="I36" i="11"/>
  <c r="G36" i="11"/>
  <c r="E36" i="11"/>
  <c r="B36" i="11"/>
  <c r="J36" i="11" s="1"/>
  <c r="A36" i="11"/>
  <c r="N35" i="11"/>
  <c r="N41" i="33" s="1"/>
  <c r="L35" i="11"/>
  <c r="I35" i="11"/>
  <c r="G35" i="11"/>
  <c r="E35" i="11"/>
  <c r="B35" i="11"/>
  <c r="J35" i="11" s="1"/>
  <c r="A35" i="11"/>
  <c r="N34" i="11"/>
  <c r="L34" i="11"/>
  <c r="I34" i="11"/>
  <c r="G34" i="11"/>
  <c r="E34" i="11"/>
  <c r="B34" i="11"/>
  <c r="J34" i="11" s="1"/>
  <c r="A34" i="11"/>
  <c r="N33" i="11"/>
  <c r="N40" i="33" s="1"/>
  <c r="L33" i="11"/>
  <c r="I33" i="11"/>
  <c r="G33" i="11"/>
  <c r="E33" i="11"/>
  <c r="B33" i="11"/>
  <c r="J33" i="11" s="1"/>
  <c r="A33" i="11"/>
  <c r="N32" i="11"/>
  <c r="N39" i="33" s="1"/>
  <c r="L32" i="11"/>
  <c r="I32" i="11"/>
  <c r="G32" i="11"/>
  <c r="E32" i="11"/>
  <c r="B32" i="11"/>
  <c r="J32" i="11" s="1"/>
  <c r="A32" i="11"/>
  <c r="N31" i="11"/>
  <c r="N38" i="33" s="1"/>
  <c r="L31" i="11"/>
  <c r="I31" i="11"/>
  <c r="G31" i="11"/>
  <c r="E31" i="11"/>
  <c r="B31" i="11"/>
  <c r="J31" i="11" s="1"/>
  <c r="A31" i="11"/>
  <c r="N30" i="11"/>
  <c r="N37" i="33" s="1"/>
  <c r="L30" i="11"/>
  <c r="I30" i="11"/>
  <c r="G30" i="11"/>
  <c r="E30" i="11"/>
  <c r="B30" i="11"/>
  <c r="J30" i="11" s="1"/>
  <c r="A30" i="11"/>
  <c r="N29" i="11"/>
  <c r="N36" i="33" s="1"/>
  <c r="L29" i="11"/>
  <c r="I29" i="11"/>
  <c r="G29" i="11"/>
  <c r="E29" i="11"/>
  <c r="B29" i="11"/>
  <c r="J29" i="11" s="1"/>
  <c r="A29" i="11"/>
  <c r="N28" i="11"/>
  <c r="L28" i="11"/>
  <c r="I28" i="11"/>
  <c r="G28" i="11"/>
  <c r="E28" i="11"/>
  <c r="B28" i="11"/>
  <c r="J28" i="11" s="1"/>
  <c r="A28" i="11"/>
  <c r="B16" i="11"/>
  <c r="B17" i="11"/>
  <c r="B18" i="11"/>
  <c r="B19" i="11"/>
  <c r="B20" i="11"/>
  <c r="B21" i="11"/>
  <c r="B22" i="11"/>
  <c r="B23" i="11"/>
  <c r="B24" i="11"/>
  <c r="B25" i="11"/>
  <c r="B26" i="11"/>
  <c r="B27" i="11"/>
  <c r="B15" i="11"/>
  <c r="N27" i="11"/>
  <c r="N35" i="33" s="1"/>
  <c r="L27" i="11"/>
  <c r="I27" i="11"/>
  <c r="G27" i="11"/>
  <c r="E27" i="11"/>
  <c r="A27" i="11"/>
  <c r="J27" i="11" s="1"/>
  <c r="N26" i="11"/>
  <c r="N34" i="33" s="1"/>
  <c r="L26" i="11"/>
  <c r="I26" i="11"/>
  <c r="G26" i="11"/>
  <c r="E26" i="11"/>
  <c r="A26" i="11"/>
  <c r="J26" i="11" s="1"/>
  <c r="N25" i="11"/>
  <c r="N33" i="33" s="1"/>
  <c r="L25" i="11"/>
  <c r="I25" i="11"/>
  <c r="G25" i="11"/>
  <c r="E25" i="11"/>
  <c r="A25" i="11"/>
  <c r="J25" i="11" s="1"/>
  <c r="N24" i="11"/>
  <c r="N32" i="33" s="1"/>
  <c r="L24" i="11"/>
  <c r="I24" i="11"/>
  <c r="G24" i="11"/>
  <c r="E24" i="11"/>
  <c r="A24" i="11"/>
  <c r="J24" i="11" s="1"/>
  <c r="N23" i="11"/>
  <c r="N31" i="33" s="1"/>
  <c r="L23" i="11"/>
  <c r="I23" i="11"/>
  <c r="G23" i="11"/>
  <c r="E23" i="11"/>
  <c r="A23" i="11"/>
  <c r="J23" i="11" s="1"/>
  <c r="N22" i="11"/>
  <c r="N30" i="33" s="1"/>
  <c r="L22" i="11"/>
  <c r="I22" i="11"/>
  <c r="G22" i="11"/>
  <c r="E22" i="11"/>
  <c r="A22" i="11"/>
  <c r="J22" i="11" s="1"/>
  <c r="N21" i="11"/>
  <c r="L21" i="11"/>
  <c r="I21" i="11"/>
  <c r="G21" i="11"/>
  <c r="E21" i="11"/>
  <c r="A21" i="11"/>
  <c r="J21" i="11" s="1"/>
  <c r="O21" i="11" s="1"/>
  <c r="N20" i="11"/>
  <c r="N29" i="33" s="1"/>
  <c r="L20" i="11"/>
  <c r="I20" i="11"/>
  <c r="G20" i="11"/>
  <c r="E20" i="11"/>
  <c r="A20" i="11"/>
  <c r="J20" i="11" s="1"/>
  <c r="N19" i="11"/>
  <c r="N28" i="33" s="1"/>
  <c r="L19" i="11"/>
  <c r="I19" i="11"/>
  <c r="G19" i="11"/>
  <c r="E19" i="11"/>
  <c r="A19" i="11"/>
  <c r="J19" i="11" s="1"/>
  <c r="N18" i="11"/>
  <c r="N27" i="33" s="1"/>
  <c r="L18" i="11"/>
  <c r="I18" i="11"/>
  <c r="G18" i="11"/>
  <c r="E18" i="11"/>
  <c r="A18" i="11"/>
  <c r="J18" i="11" s="1"/>
  <c r="N17" i="11"/>
  <c r="N26" i="33" s="1"/>
  <c r="L17" i="11"/>
  <c r="I17" i="11"/>
  <c r="G17" i="11"/>
  <c r="E17" i="11"/>
  <c r="A17" i="11"/>
  <c r="J17" i="11" s="1"/>
  <c r="N16" i="11"/>
  <c r="N25" i="33" s="1"/>
  <c r="L16" i="11"/>
  <c r="I16" i="11"/>
  <c r="G16" i="11"/>
  <c r="E16" i="11"/>
  <c r="A16" i="11"/>
  <c r="J16" i="11" s="1"/>
  <c r="N15" i="11"/>
  <c r="L15" i="11"/>
  <c r="I15" i="11"/>
  <c r="G15" i="11"/>
  <c r="E15" i="11"/>
  <c r="A15" i="11"/>
  <c r="J15" i="11" s="1"/>
  <c r="L3" i="11"/>
  <c r="L4" i="11"/>
  <c r="L5" i="11"/>
  <c r="L6" i="11"/>
  <c r="L7" i="11"/>
  <c r="L8" i="11"/>
  <c r="L9" i="11"/>
  <c r="L10" i="11"/>
  <c r="L11" i="11"/>
  <c r="L12" i="11"/>
  <c r="L13" i="11"/>
  <c r="L14" i="11"/>
  <c r="L2" i="11"/>
  <c r="A3" i="11"/>
  <c r="A4" i="11"/>
  <c r="A5" i="11"/>
  <c r="A6" i="11"/>
  <c r="A7" i="11"/>
  <c r="A8" i="11"/>
  <c r="A9" i="11"/>
  <c r="A10" i="11"/>
  <c r="A11" i="11"/>
  <c r="A12" i="11"/>
  <c r="A13" i="11"/>
  <c r="A14" i="11"/>
  <c r="A2" i="11"/>
  <c r="B14" i="11"/>
  <c r="J14" i="11" s="1"/>
  <c r="B13" i="11"/>
  <c r="J13" i="11" s="1"/>
  <c r="B12" i="11"/>
  <c r="J12" i="11" s="1"/>
  <c r="B11" i="11"/>
  <c r="J11" i="11" s="1"/>
  <c r="B10" i="11"/>
  <c r="J10" i="11" s="1"/>
  <c r="B9" i="11"/>
  <c r="J9" i="11" s="1"/>
  <c r="B7" i="11"/>
  <c r="J7" i="11" s="1"/>
  <c r="B6" i="11"/>
  <c r="J6" i="11" s="1"/>
  <c r="B5" i="11"/>
  <c r="J5" i="11" s="1"/>
  <c r="B4" i="11"/>
  <c r="J4" i="11" s="1"/>
  <c r="B3" i="11"/>
  <c r="J3" i="11" s="1"/>
  <c r="B2" i="11"/>
  <c r="J2" i="11" s="1"/>
  <c r="N14" i="11"/>
  <c r="N24" i="33" s="1"/>
  <c r="I14" i="11"/>
  <c r="G14" i="11"/>
  <c r="E14" i="11"/>
  <c r="N13" i="11"/>
  <c r="N23" i="33" s="1"/>
  <c r="I13" i="11"/>
  <c r="G13" i="11"/>
  <c r="E13" i="11"/>
  <c r="N12" i="11"/>
  <c r="N22" i="33" s="1"/>
  <c r="I12" i="11"/>
  <c r="G12" i="11"/>
  <c r="E12" i="11"/>
  <c r="N11" i="11"/>
  <c r="N21" i="33" s="1"/>
  <c r="I11" i="11"/>
  <c r="G11" i="11"/>
  <c r="E11" i="11"/>
  <c r="N10" i="11"/>
  <c r="N20" i="33" s="1"/>
  <c r="I10" i="11"/>
  <c r="G10" i="11"/>
  <c r="E10" i="11"/>
  <c r="N9" i="11"/>
  <c r="N19" i="33" s="1"/>
  <c r="I9" i="11"/>
  <c r="G9" i="11"/>
  <c r="E9" i="11"/>
  <c r="N8" i="11"/>
  <c r="I8" i="11"/>
  <c r="G8" i="11"/>
  <c r="E8" i="11"/>
  <c r="B8" i="11"/>
  <c r="J8" i="11" s="1"/>
  <c r="N7" i="11"/>
  <c r="N18" i="33" s="1"/>
  <c r="I7" i="11"/>
  <c r="G7" i="11"/>
  <c r="E7" i="11"/>
  <c r="N6" i="11"/>
  <c r="N17" i="33" s="1"/>
  <c r="I6" i="11"/>
  <c r="G6" i="11"/>
  <c r="E6" i="11"/>
  <c r="N5" i="11"/>
  <c r="N16" i="33" s="1"/>
  <c r="I5" i="11"/>
  <c r="G5" i="11"/>
  <c r="E5" i="11"/>
  <c r="N4" i="11"/>
  <c r="N15" i="33" s="1"/>
  <c r="I4" i="11"/>
  <c r="G4" i="11"/>
  <c r="E4" i="11"/>
  <c r="N3" i="11"/>
  <c r="N14" i="33" s="1"/>
  <c r="I3" i="11"/>
  <c r="G3" i="11"/>
  <c r="E3" i="11"/>
  <c r="N2" i="11"/>
  <c r="I2" i="11"/>
  <c r="G2" i="11"/>
  <c r="E2" i="11"/>
  <c r="O1" i="11"/>
  <c r="N1" i="11"/>
  <c r="M1" i="11"/>
  <c r="L1" i="11"/>
  <c r="K1" i="11"/>
  <c r="J1" i="11"/>
  <c r="I1" i="11"/>
  <c r="H1" i="11"/>
  <c r="G1" i="11"/>
  <c r="E1" i="11"/>
  <c r="E30" i="3"/>
  <c r="E8" i="3"/>
  <c r="E11" i="3"/>
  <c r="E13" i="3"/>
  <c r="E38" i="3"/>
  <c r="E34" i="3"/>
  <c r="E42" i="3"/>
  <c r="E33" i="3"/>
  <c r="E40" i="3"/>
  <c r="E47" i="3"/>
  <c r="E3" i="3"/>
  <c r="C9" i="9"/>
  <c r="C16" i="9"/>
  <c r="C10" i="9"/>
  <c r="C17" i="9"/>
  <c r="C11" i="9"/>
  <c r="C18" i="9"/>
  <c r="C12" i="9"/>
  <c r="C19" i="9"/>
  <c r="C13" i="9"/>
  <c r="C20" i="9"/>
  <c r="C14" i="9"/>
  <c r="C21" i="9"/>
  <c r="C15" i="9"/>
  <c r="C22" i="9"/>
  <c r="N22" i="9"/>
  <c r="L22" i="9"/>
  <c r="I22" i="9"/>
  <c r="G22" i="9"/>
  <c r="E22" i="9"/>
  <c r="B22" i="9"/>
  <c r="J22" i="9" s="1"/>
  <c r="O22" i="9" s="1"/>
  <c r="A22" i="9"/>
  <c r="N21" i="9"/>
  <c r="L21" i="9"/>
  <c r="I21" i="9"/>
  <c r="G21" i="9"/>
  <c r="E21" i="9"/>
  <c r="B21" i="9"/>
  <c r="J21" i="9" s="1"/>
  <c r="A21" i="9"/>
  <c r="N20" i="9"/>
  <c r="L20" i="9"/>
  <c r="I20" i="9"/>
  <c r="G20" i="9"/>
  <c r="E20" i="9"/>
  <c r="B20" i="9"/>
  <c r="J20" i="9" s="1"/>
  <c r="O20" i="9" s="1"/>
  <c r="A20" i="9"/>
  <c r="N19" i="9"/>
  <c r="L19" i="9"/>
  <c r="I19" i="9"/>
  <c r="G19" i="9"/>
  <c r="E19" i="9"/>
  <c r="B19" i="9"/>
  <c r="J19" i="9" s="1"/>
  <c r="O19" i="9" s="1"/>
  <c r="A19" i="9"/>
  <c r="N18" i="9"/>
  <c r="L18" i="9"/>
  <c r="I18" i="9"/>
  <c r="G18" i="9"/>
  <c r="E18" i="9"/>
  <c r="B18" i="9"/>
  <c r="J18" i="9" s="1"/>
  <c r="A18" i="9"/>
  <c r="N17" i="9"/>
  <c r="L17" i="9"/>
  <c r="I17" i="9"/>
  <c r="G17" i="9"/>
  <c r="E17" i="9"/>
  <c r="B17" i="9"/>
  <c r="J17" i="9" s="1"/>
  <c r="O17" i="9" s="1"/>
  <c r="A17" i="9"/>
  <c r="N16" i="9"/>
  <c r="L16" i="9"/>
  <c r="I16" i="9"/>
  <c r="G16" i="9"/>
  <c r="E16" i="9"/>
  <c r="B16" i="9"/>
  <c r="J16" i="9" s="1"/>
  <c r="A16" i="9"/>
  <c r="N15" i="9"/>
  <c r="L15" i="9"/>
  <c r="I15" i="9"/>
  <c r="G15" i="9"/>
  <c r="E15" i="9"/>
  <c r="B15" i="9"/>
  <c r="J15" i="9" s="1"/>
  <c r="O15" i="9" s="1"/>
  <c r="A15" i="9"/>
  <c r="N14" i="9"/>
  <c r="L14" i="9"/>
  <c r="I14" i="9"/>
  <c r="G14" i="9"/>
  <c r="E14" i="9"/>
  <c r="B14" i="9"/>
  <c r="J14" i="9" s="1"/>
  <c r="A14" i="9"/>
  <c r="N13" i="9"/>
  <c r="L13" i="9"/>
  <c r="I13" i="9"/>
  <c r="G13" i="9"/>
  <c r="E13" i="9"/>
  <c r="B13" i="9"/>
  <c r="J13" i="9" s="1"/>
  <c r="O13" i="9" s="1"/>
  <c r="A13" i="9"/>
  <c r="N12" i="9"/>
  <c r="L12" i="9"/>
  <c r="I12" i="9"/>
  <c r="G12" i="9"/>
  <c r="E12" i="9"/>
  <c r="B12" i="9"/>
  <c r="J12" i="9" s="1"/>
  <c r="O12" i="9" s="1"/>
  <c r="A12" i="9"/>
  <c r="N11" i="9"/>
  <c r="L11" i="9"/>
  <c r="I11" i="9"/>
  <c r="G11" i="9"/>
  <c r="E11" i="9"/>
  <c r="B11" i="9"/>
  <c r="J11" i="9" s="1"/>
  <c r="A11" i="9"/>
  <c r="N10" i="9"/>
  <c r="L10" i="9"/>
  <c r="I10" i="9"/>
  <c r="G10" i="9"/>
  <c r="E10" i="9"/>
  <c r="B10" i="9"/>
  <c r="J10" i="9" s="1"/>
  <c r="O10" i="9" s="1"/>
  <c r="A10" i="9"/>
  <c r="N9" i="9"/>
  <c r="L9" i="9"/>
  <c r="I9" i="9"/>
  <c r="G9" i="9"/>
  <c r="E9" i="9"/>
  <c r="B9" i="9"/>
  <c r="J9" i="9" s="1"/>
  <c r="O9" i="9" s="1"/>
  <c r="A9" i="9"/>
  <c r="C3" i="9"/>
  <c r="C4" i="9"/>
  <c r="C5" i="9"/>
  <c r="C6" i="9"/>
  <c r="C7" i="9"/>
  <c r="C8" i="9"/>
  <c r="C2" i="9"/>
  <c r="L8" i="9"/>
  <c r="L7" i="9"/>
  <c r="L6" i="9"/>
  <c r="L5" i="9"/>
  <c r="L4" i="9"/>
  <c r="L3" i="9"/>
  <c r="L2" i="9"/>
  <c r="A7" i="9"/>
  <c r="A8" i="9"/>
  <c r="E32" i="3"/>
  <c r="E37" i="3"/>
  <c r="E41" i="3"/>
  <c r="E39" i="3"/>
  <c r="E43" i="3"/>
  <c r="E29" i="3"/>
  <c r="L16" i="7"/>
  <c r="L15" i="7"/>
  <c r="L14" i="7"/>
  <c r="L13" i="7"/>
  <c r="L12" i="7"/>
  <c r="L11" i="7"/>
  <c r="L10" i="7"/>
  <c r="L9" i="7"/>
  <c r="L8" i="7"/>
  <c r="L7" i="7"/>
  <c r="L6" i="7"/>
  <c r="L5" i="7"/>
  <c r="L4" i="7"/>
  <c r="L3" i="7"/>
  <c r="L2" i="7"/>
  <c r="E12" i="3"/>
  <c r="E17" i="3" s="1"/>
  <c r="E10" i="3"/>
  <c r="E14" i="3" s="1"/>
  <c r="E7" i="3"/>
  <c r="E5" i="3"/>
  <c r="E4" i="3"/>
  <c r="AE7" i="2" a="1"/>
  <c r="Q9" i="2" a="1"/>
  <c r="O9" i="2" a="1"/>
  <c r="T8" i="2" a="1"/>
  <c r="Z8" i="2" a="1"/>
  <c r="R9" i="2" a="1"/>
  <c r="O10" i="2" a="1"/>
  <c r="AE9" i="2" a="1"/>
  <c r="AE10" i="2" a="1"/>
  <c r="AD10" i="2" a="1"/>
  <c r="AA7" i="2" a="1"/>
  <c r="Q10" i="2" a="1"/>
  <c r="P10" i="2" a="1"/>
  <c r="T9" i="2" a="1"/>
  <c r="AD9" i="2" a="1"/>
  <c r="Z10" i="2" a="1"/>
  <c r="R10" i="2" a="1"/>
  <c r="W7" i="2" a="1"/>
  <c r="S10" i="2" a="1"/>
  <c r="Z9" i="2" a="1"/>
  <c r="W8" i="2" a="1"/>
  <c r="AA10" i="2" a="1"/>
  <c r="W10" i="2" a="1"/>
  <c r="T10" i="2" a="1"/>
  <c r="R7" i="2" a="1"/>
  <c r="O7" i="2" a="1"/>
  <c r="S7" i="2" a="1"/>
  <c r="AA8" i="2" a="1"/>
  <c r="P7" i="2" a="1"/>
  <c r="Q8" i="2" a="1"/>
  <c r="P8" i="2" a="1"/>
  <c r="Q7" i="2" a="1"/>
  <c r="W9" i="2" a="1"/>
  <c r="O8" i="2" a="1"/>
  <c r="T7" i="2" a="1"/>
  <c r="P9" i="2" a="1"/>
  <c r="AA9" i="2" a="1"/>
  <c r="AD7" i="2" a="1"/>
  <c r="AD8" i="2" a="1"/>
  <c r="AE8" i="2" a="1"/>
  <c r="R8" i="2" a="1"/>
  <c r="S8" i="2" a="1"/>
  <c r="S9" i="2" a="1"/>
  <c r="Z7" i="2" a="1"/>
  <c r="E1" i="27" l="1" a="1"/>
  <c r="E1" i="27" s="1"/>
  <c r="Q7" i="2"/>
  <c r="P8" i="2"/>
  <c r="T8" i="2"/>
  <c r="O9" i="2"/>
  <c r="S9" i="2"/>
  <c r="W9" i="2"/>
  <c r="AA9" i="2"/>
  <c r="AE9" i="2"/>
  <c r="R10" i="2"/>
  <c r="Z10" i="2"/>
  <c r="AD10" i="2"/>
  <c r="P9" i="2"/>
  <c r="S10" i="2"/>
  <c r="AA10" i="2"/>
  <c r="P10" i="2"/>
  <c r="R9" i="2"/>
  <c r="Q10" i="2"/>
  <c r="R7" i="2"/>
  <c r="Z7" i="2"/>
  <c r="AD7" i="2"/>
  <c r="Q8" i="2"/>
  <c r="T9" i="2"/>
  <c r="O10" i="2"/>
  <c r="W10" i="2"/>
  <c r="AE10" i="2"/>
  <c r="AA7" i="2"/>
  <c r="AD8" i="2"/>
  <c r="O7" i="2"/>
  <c r="S7" i="2"/>
  <c r="W7" i="2"/>
  <c r="AE7" i="2"/>
  <c r="R8" i="2"/>
  <c r="Z8" i="2"/>
  <c r="Q9" i="2"/>
  <c r="T10" i="2"/>
  <c r="P7" i="2"/>
  <c r="T7" i="2"/>
  <c r="O8" i="2"/>
  <c r="S8" i="2"/>
  <c r="W8" i="2"/>
  <c r="AA8" i="2"/>
  <c r="AE8" i="2"/>
  <c r="Z9" i="2"/>
  <c r="AD9" i="2"/>
  <c r="O38" i="21"/>
  <c r="O12" i="21"/>
  <c r="O30" i="21"/>
  <c r="O32" i="21"/>
  <c r="O36" i="21"/>
  <c r="O40" i="21"/>
  <c r="O14" i="11"/>
  <c r="O7" i="16"/>
  <c r="O19" i="11"/>
  <c r="O32" i="11"/>
  <c r="O40" i="11"/>
  <c r="O56" i="11"/>
  <c r="O64" i="11"/>
  <c r="O11" i="21"/>
  <c r="O15" i="11"/>
  <c r="O23" i="11"/>
  <c r="O27" i="11"/>
  <c r="O26" i="11"/>
  <c r="O62" i="11"/>
  <c r="O31" i="21"/>
  <c r="O39" i="21"/>
  <c r="O18" i="11"/>
  <c r="O22" i="11"/>
  <c r="O30" i="11"/>
  <c r="O38" i="11"/>
  <c r="O54" i="11"/>
  <c r="O2" i="21"/>
  <c r="O11" i="9"/>
  <c r="O7" i="11"/>
  <c r="O33" i="11"/>
  <c r="O48" i="11"/>
  <c r="O57" i="11"/>
  <c r="O65" i="11"/>
  <c r="O72" i="11"/>
  <c r="O2" i="16"/>
  <c r="O35" i="21"/>
  <c r="O12" i="11"/>
  <c r="O4" i="16"/>
  <c r="O29" i="21"/>
  <c r="O14" i="9"/>
  <c r="O43" i="11"/>
  <c r="O51" i="11"/>
  <c r="O67" i="11"/>
  <c r="O5" i="11"/>
  <c r="O35" i="11"/>
  <c r="O59" i="11"/>
  <c r="O6" i="16"/>
  <c r="O27" i="21"/>
  <c r="O5" i="16"/>
  <c r="O34" i="21"/>
  <c r="O9" i="11"/>
  <c r="O71" i="11"/>
  <c r="O79" i="11"/>
  <c r="O25" i="21"/>
  <c r="O18" i="9"/>
  <c r="O10" i="11"/>
  <c r="O31" i="11"/>
  <c r="O39" i="11"/>
  <c r="O46" i="11"/>
  <c r="O55" i="11"/>
  <c r="O63" i="11"/>
  <c r="O70" i="11"/>
  <c r="O78" i="11"/>
  <c r="O3" i="21"/>
  <c r="O13" i="21"/>
  <c r="O26" i="21"/>
  <c r="O16" i="9"/>
  <c r="O3" i="11"/>
  <c r="O29" i="11"/>
  <c r="O37" i="11"/>
  <c r="O44" i="11"/>
  <c r="O52" i="11"/>
  <c r="O61" i="11"/>
  <c r="O68" i="11"/>
  <c r="O76" i="11"/>
  <c r="O20" i="21"/>
  <c r="O45" i="11"/>
  <c r="O53" i="11"/>
  <c r="O69" i="11"/>
  <c r="O77" i="11"/>
  <c r="O4" i="11"/>
  <c r="O13" i="11"/>
  <c r="O17" i="11"/>
  <c r="O25" i="11"/>
  <c r="O28" i="11"/>
  <c r="O36" i="11"/>
  <c r="O60" i="11"/>
  <c r="O75" i="11"/>
  <c r="O28" i="21"/>
  <c r="O11" i="11"/>
  <c r="O8" i="11"/>
  <c r="O42" i="11"/>
  <c r="O50" i="11"/>
  <c r="O74" i="11"/>
  <c r="O6" i="21"/>
  <c r="O21" i="9"/>
  <c r="O6" i="11"/>
  <c r="O16" i="11"/>
  <c r="O20" i="11"/>
  <c r="O24" i="11"/>
  <c r="O34" i="11"/>
  <c r="O41" i="11"/>
  <c r="O49" i="11"/>
  <c r="O58" i="11"/>
  <c r="O66" i="11"/>
  <c r="O73" i="11"/>
  <c r="O3" i="16"/>
  <c r="A2" i="29" a="1"/>
  <c r="A2" i="29" s="1"/>
  <c r="A2" i="30" a="1"/>
  <c r="A2" i="30" s="1"/>
  <c r="A2" i="28" a="1"/>
  <c r="A2" i="28" s="1"/>
  <c r="O15" i="21"/>
  <c r="O16" i="21"/>
  <c r="O22" i="21"/>
  <c r="M109" i="33"/>
  <c r="M108" i="33"/>
  <c r="M107" i="33"/>
  <c r="M106" i="33"/>
  <c r="M105" i="33"/>
  <c r="O2" i="24"/>
  <c r="O3" i="24"/>
  <c r="O4" i="24"/>
  <c r="O5" i="24"/>
  <c r="M96" i="33"/>
  <c r="M97" i="33"/>
  <c r="M94" i="33"/>
  <c r="M98" i="33"/>
  <c r="M95" i="33"/>
  <c r="M91" i="33"/>
  <c r="M92" i="33"/>
  <c r="M89" i="33"/>
  <c r="M93" i="33"/>
  <c r="M90" i="33"/>
  <c r="M85" i="33"/>
  <c r="M88" i="33"/>
  <c r="M86" i="33"/>
  <c r="M87" i="33"/>
  <c r="O7" i="21"/>
  <c r="O10" i="21"/>
  <c r="O9" i="21"/>
  <c r="O8" i="21"/>
  <c r="O21" i="21"/>
  <c r="O4" i="21"/>
  <c r="O5" i="21"/>
  <c r="O18" i="21"/>
  <c r="O24" i="21"/>
  <c r="O14" i="21"/>
  <c r="O23" i="21"/>
  <c r="O19" i="21"/>
  <c r="O17" i="21"/>
  <c r="M103" i="33"/>
  <c r="M104" i="33"/>
  <c r="M102" i="33"/>
  <c r="M101" i="33"/>
  <c r="M100" i="33"/>
  <c r="M99" i="33"/>
  <c r="M82" i="33"/>
  <c r="M83" i="33"/>
  <c r="M84" i="33"/>
  <c r="M81" i="33"/>
  <c r="M80" i="33"/>
  <c r="M62" i="33"/>
  <c r="M64" i="33"/>
  <c r="M60" i="33"/>
  <c r="M67" i="33"/>
  <c r="M75" i="33"/>
  <c r="M78" i="33"/>
  <c r="M69" i="33"/>
  <c r="M76" i="33"/>
  <c r="M71" i="33"/>
  <c r="M58" i="33"/>
  <c r="M65" i="33"/>
  <c r="M72" i="33"/>
  <c r="M79" i="33"/>
  <c r="M61" i="33"/>
  <c r="M68" i="33"/>
  <c r="M74" i="33"/>
  <c r="M63" i="33"/>
  <c r="M70" i="33"/>
  <c r="M77" i="33"/>
  <c r="M59" i="33"/>
  <c r="M66" i="33"/>
  <c r="M73" i="33"/>
  <c r="M42" i="33"/>
  <c r="M49" i="33"/>
  <c r="M56" i="33"/>
  <c r="M38" i="33"/>
  <c r="M45" i="33"/>
  <c r="M40" i="33"/>
  <c r="M47" i="33"/>
  <c r="M54" i="33"/>
  <c r="M36" i="33"/>
  <c r="M43" i="33"/>
  <c r="M50" i="33"/>
  <c r="M57" i="33"/>
  <c r="M39" i="33"/>
  <c r="M46" i="33"/>
  <c r="M52" i="33"/>
  <c r="M53" i="33"/>
  <c r="M41" i="33"/>
  <c r="M48" i="33"/>
  <c r="M55" i="33"/>
  <c r="M37" i="33"/>
  <c r="M44" i="33"/>
  <c r="M51" i="33"/>
  <c r="M27" i="33"/>
  <c r="M25" i="33"/>
  <c r="M32" i="33"/>
  <c r="M34" i="33"/>
  <c r="M28" i="33"/>
  <c r="M35" i="33"/>
  <c r="M30" i="33"/>
  <c r="M26" i="33"/>
  <c r="M33" i="33"/>
  <c r="M31" i="33"/>
  <c r="M29" i="33"/>
  <c r="M24" i="33"/>
  <c r="M20" i="33"/>
  <c r="M17" i="33"/>
  <c r="M23" i="33"/>
  <c r="M19" i="33"/>
  <c r="M16" i="33"/>
  <c r="M22" i="33"/>
  <c r="M15" i="33"/>
  <c r="M21" i="33"/>
  <c r="M18" i="33"/>
  <c r="M14" i="33"/>
  <c r="O2" i="11"/>
  <c r="B8" i="9"/>
  <c r="J8" i="9" s="1"/>
  <c r="O8" i="9" s="1"/>
  <c r="B7" i="9"/>
  <c r="J7" i="9" s="1"/>
  <c r="B6" i="9"/>
  <c r="J6" i="9" s="1"/>
  <c r="O6" i="9" s="1"/>
  <c r="B5" i="9"/>
  <c r="J5" i="9" s="1"/>
  <c r="O5" i="9" s="1"/>
  <c r="B4" i="9"/>
  <c r="J4" i="9" s="1"/>
  <c r="B3" i="9"/>
  <c r="J3" i="9" s="1"/>
  <c r="O3" i="9" s="1"/>
  <c r="B2" i="9"/>
  <c r="J2" i="9" s="1"/>
  <c r="O2" i="9" s="1"/>
  <c r="A3" i="9"/>
  <c r="A4" i="9"/>
  <c r="A5" i="9"/>
  <c r="A6" i="9"/>
  <c r="A2" i="9"/>
  <c r="N8" i="9"/>
  <c r="I8" i="9"/>
  <c r="G8" i="9"/>
  <c r="E8" i="9"/>
  <c r="N7" i="9"/>
  <c r="I7" i="9"/>
  <c r="G7" i="9"/>
  <c r="E7" i="9"/>
  <c r="N6" i="9"/>
  <c r="I6" i="9"/>
  <c r="G6" i="9"/>
  <c r="E6" i="9"/>
  <c r="N5" i="9"/>
  <c r="I5" i="9"/>
  <c r="G5" i="9"/>
  <c r="E5" i="9"/>
  <c r="N4" i="9"/>
  <c r="I4" i="9"/>
  <c r="G4" i="9"/>
  <c r="E4" i="9"/>
  <c r="N3" i="9"/>
  <c r="I3" i="9"/>
  <c r="G3" i="9"/>
  <c r="E3" i="9"/>
  <c r="N2" i="9"/>
  <c r="I2" i="9"/>
  <c r="G2" i="9"/>
  <c r="E2" i="9"/>
  <c r="O1" i="9"/>
  <c r="N1" i="9"/>
  <c r="M1" i="9"/>
  <c r="L1" i="9"/>
  <c r="K1" i="9"/>
  <c r="J1" i="9"/>
  <c r="I1" i="9"/>
  <c r="H1" i="9"/>
  <c r="G1" i="9"/>
  <c r="E1" i="9"/>
  <c r="C11" i="7"/>
  <c r="C10" i="7"/>
  <c r="C9" i="7"/>
  <c r="C8" i="7"/>
  <c r="C7" i="7"/>
  <c r="C3" i="7"/>
  <c r="C4" i="7"/>
  <c r="C5" i="7"/>
  <c r="C6" i="7"/>
  <c r="C2" i="7"/>
  <c r="N16" i="7"/>
  <c r="N13" i="33" s="1"/>
  <c r="I16" i="7"/>
  <c r="G16" i="7"/>
  <c r="E16" i="7"/>
  <c r="B16" i="7"/>
  <c r="A16" i="7"/>
  <c r="N15" i="7"/>
  <c r="N12" i="33" s="1"/>
  <c r="I15" i="7"/>
  <c r="G15" i="7"/>
  <c r="E15" i="7"/>
  <c r="B15" i="7"/>
  <c r="A15" i="7"/>
  <c r="N14" i="7"/>
  <c r="I14" i="7"/>
  <c r="G14" i="7"/>
  <c r="E14" i="7"/>
  <c r="B14" i="7"/>
  <c r="A14" i="7"/>
  <c r="N13" i="7"/>
  <c r="N11" i="33" s="1"/>
  <c r="I13" i="7"/>
  <c r="G13" i="7"/>
  <c r="E13" i="7"/>
  <c r="B13" i="7"/>
  <c r="A13" i="7"/>
  <c r="N12" i="7"/>
  <c r="N10" i="33" s="1"/>
  <c r="I12" i="7"/>
  <c r="G12" i="7"/>
  <c r="E12" i="7"/>
  <c r="B12" i="7"/>
  <c r="A12" i="7"/>
  <c r="N11" i="7"/>
  <c r="N9" i="33" s="1"/>
  <c r="I11" i="7"/>
  <c r="G11" i="7"/>
  <c r="E11" i="7"/>
  <c r="O11" i="7" s="1"/>
  <c r="B11" i="7"/>
  <c r="A11" i="7"/>
  <c r="N10" i="7"/>
  <c r="N8" i="33" s="1"/>
  <c r="I10" i="7"/>
  <c r="G10" i="7"/>
  <c r="E10" i="7"/>
  <c r="O10" i="7" s="1"/>
  <c r="B10" i="7"/>
  <c r="A10" i="7"/>
  <c r="N9" i="7"/>
  <c r="I9" i="7"/>
  <c r="G9" i="7"/>
  <c r="E9" i="7"/>
  <c r="O9" i="7" s="1"/>
  <c r="B9" i="7"/>
  <c r="A9" i="7"/>
  <c r="N8" i="7"/>
  <c r="N7" i="33" s="1"/>
  <c r="I8" i="7"/>
  <c r="G8" i="7"/>
  <c r="E8" i="7"/>
  <c r="O8" i="7" s="1"/>
  <c r="B8" i="7"/>
  <c r="A8" i="7"/>
  <c r="N7" i="7"/>
  <c r="N6" i="33" s="1"/>
  <c r="I7" i="7"/>
  <c r="G7" i="7"/>
  <c r="E7" i="7"/>
  <c r="O7" i="7" s="1"/>
  <c r="B7" i="7"/>
  <c r="A7" i="7"/>
  <c r="A3" i="7"/>
  <c r="A4" i="7"/>
  <c r="A5" i="7"/>
  <c r="A6" i="7"/>
  <c r="A2" i="7"/>
  <c r="B6" i="7"/>
  <c r="B5" i="7"/>
  <c r="B4" i="7"/>
  <c r="B3" i="7"/>
  <c r="B2" i="7"/>
  <c r="I3" i="7"/>
  <c r="I4" i="7"/>
  <c r="I5" i="7"/>
  <c r="I6" i="7"/>
  <c r="I2" i="7"/>
  <c r="E3" i="7"/>
  <c r="O3" i="7" s="1"/>
  <c r="E4" i="7"/>
  <c r="O4" i="7" s="1"/>
  <c r="E5" i="7"/>
  <c r="O5" i="7" s="1"/>
  <c r="E6" i="7"/>
  <c r="O6" i="7" s="1"/>
  <c r="E2" i="7"/>
  <c r="O2" i="7" s="1"/>
  <c r="N3" i="7"/>
  <c r="N3" i="33" s="1"/>
  <c r="E1" i="7"/>
  <c r="O1" i="7"/>
  <c r="N6" i="7"/>
  <c r="N5" i="33" s="1"/>
  <c r="N5" i="7"/>
  <c r="N4" i="33" s="1"/>
  <c r="N4" i="7"/>
  <c r="N2" i="7"/>
  <c r="N2" i="33" s="1"/>
  <c r="N1" i="7"/>
  <c r="G1" i="7"/>
  <c r="M1" i="7"/>
  <c r="L1" i="7"/>
  <c r="K1" i="7"/>
  <c r="J1" i="7"/>
  <c r="I1" i="7"/>
  <c r="H1" i="7"/>
  <c r="AT193" i="6"/>
  <c r="AT192" i="6"/>
  <c r="AT191" i="6"/>
  <c r="AT190" i="6"/>
  <c r="AT189" i="6"/>
  <c r="AT188" i="6"/>
  <c r="AT187" i="6"/>
  <c r="AT186" i="6"/>
  <c r="C16" i="7" s="1"/>
  <c r="AT185" i="6"/>
  <c r="AT184" i="6"/>
  <c r="AT183" i="6"/>
  <c r="AT182" i="6"/>
  <c r="D1" i="3"/>
  <c r="G3" i="7"/>
  <c r="C2" i="2"/>
  <c r="H10" i="2" a="1"/>
  <c r="H12" i="2" a="1"/>
  <c r="H9" i="2" a="1"/>
  <c r="H7" i="2" a="1"/>
  <c r="H8" i="2" a="1"/>
  <c r="H12" i="2" l="1"/>
  <c r="H10" i="2"/>
  <c r="H9" i="2"/>
  <c r="H8" i="2"/>
  <c r="H7" i="2"/>
  <c r="O12" i="7"/>
  <c r="O16" i="7"/>
  <c r="O4" i="9"/>
  <c r="O7" i="9"/>
  <c r="E1" i="30" a="1"/>
  <c r="E1" i="29" a="1"/>
  <c r="C15" i="7"/>
  <c r="O15" i="7" s="1"/>
  <c r="C12" i="7"/>
  <c r="C13" i="7"/>
  <c r="O13" i="7" s="1"/>
  <c r="C14" i="7"/>
  <c r="O14" i="7" s="1"/>
  <c r="M11" i="33"/>
  <c r="M10" i="33"/>
  <c r="M12" i="33"/>
  <c r="M13" i="33"/>
  <c r="M6" i="33"/>
  <c r="M8" i="33"/>
  <c r="M9" i="33"/>
  <c r="M7" i="33"/>
  <c r="M5" i="33"/>
  <c r="M4" i="33"/>
  <c r="M3" i="33"/>
  <c r="M2" i="33"/>
  <c r="G2" i="7"/>
  <c r="G6" i="7"/>
  <c r="G5" i="7"/>
  <c r="G4" i="7"/>
  <c r="V8" i="2" a="1"/>
  <c r="AC10" i="2" a="1"/>
  <c r="U10" i="2" a="1"/>
  <c r="U7" i="2" a="1"/>
  <c r="AC8" i="2" a="1"/>
  <c r="AC7" i="2" a="1"/>
  <c r="AG7" i="2" a="1"/>
  <c r="AC9" i="2" a="1"/>
  <c r="AG12" i="2" a="1"/>
  <c r="V10" i="2" a="1"/>
  <c r="AF7" i="2" a="1"/>
  <c r="AC12" i="2" a="1"/>
  <c r="AF8" i="2" a="1"/>
  <c r="U8" i="2" a="1"/>
  <c r="AG10" i="2" a="1"/>
  <c r="V7" i="2" a="1"/>
  <c r="AG8" i="2" a="1"/>
  <c r="U9" i="2" a="1"/>
  <c r="V12" i="2" a="1"/>
  <c r="V9" i="2" a="1"/>
  <c r="AF9" i="2" a="1"/>
  <c r="AG9" i="2" a="1"/>
  <c r="AF10" i="2" a="1"/>
  <c r="AG10" i="2" l="1"/>
  <c r="V12" i="2"/>
  <c r="AC12" i="2"/>
  <c r="AG12" i="2"/>
  <c r="V8" i="2"/>
  <c r="V9" i="2"/>
  <c r="V7" i="2"/>
  <c r="V10" i="2"/>
  <c r="AC10" i="2"/>
  <c r="AC9" i="2"/>
  <c r="AC8" i="2"/>
  <c r="AC7" i="2"/>
  <c r="AG9" i="2"/>
  <c r="AG8" i="2"/>
  <c r="AG7" i="2"/>
  <c r="AF8" i="2"/>
  <c r="AF9" i="2"/>
  <c r="AF10" i="2"/>
  <c r="AF7" i="2"/>
  <c r="U7" i="2"/>
  <c r="U8" i="2"/>
  <c r="U9" i="2"/>
  <c r="U10" i="2"/>
  <c r="E1" i="29"/>
  <c r="E1" i="30"/>
  <c r="C13" i="2"/>
  <c r="E1" i="28" l="1" a="1"/>
  <c r="Y8" i="2" a="1"/>
  <c r="AB7" i="2" a="1"/>
  <c r="Y10" i="2" a="1"/>
  <c r="AB9" i="2" a="1"/>
  <c r="X9" i="2" a="1"/>
  <c r="X10" i="2" a="1"/>
  <c r="X8" i="2" a="1"/>
  <c r="Y9" i="2" a="1"/>
  <c r="Y12" i="2" a="1"/>
  <c r="AB8" i="2" a="1"/>
  <c r="Y7" i="2" a="1"/>
  <c r="AB10" i="2" a="1"/>
  <c r="X7" i="2" a="1"/>
  <c r="Y12" i="2" l="1"/>
  <c r="C12" i="2" s="1"/>
  <c r="Y9" i="2"/>
  <c r="Y10" i="2"/>
  <c r="Y8" i="2"/>
  <c r="Y7" i="2"/>
  <c r="AB7" i="2"/>
  <c r="AB10" i="2"/>
  <c r="AB9" i="2"/>
  <c r="AB8" i="2"/>
  <c r="X8" i="2"/>
  <c r="X9" i="2"/>
  <c r="X10" i="2"/>
  <c r="X7" i="2"/>
  <c r="E1" i="28"/>
  <c r="C7" i="2" l="1"/>
  <c r="C8" i="2"/>
  <c r="C9" i="2"/>
  <c r="C1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<sst xmlns="http://schemas.openxmlformats.org/spreadsheetml/2006/main" count="1892" uniqueCount="513">
  <si>
    <t>Nom du groupe d'étiquette</t>
  </si>
  <si>
    <t>Type d'étiquette</t>
  </si>
  <si>
    <t>Etiquette</t>
  </si>
  <si>
    <t>Palette visible</t>
  </si>
  <si>
    <t>Palette de couleur</t>
  </si>
  <si>
    <t>Couleur</t>
  </si>
  <si>
    <t>Utilité</t>
  </si>
  <si>
    <t>nodeTags</t>
  </si>
  <si>
    <t>Type de matière</t>
  </si>
  <si>
    <t>Permet de filtrer par type de matière.</t>
  </si>
  <si>
    <t>Période</t>
  </si>
  <si>
    <t>dataTags</t>
  </si>
  <si>
    <t>Permet d'afficher le diagramme pour la période sélectionnée.</t>
  </si>
  <si>
    <t>fluxTags</t>
  </si>
  <si>
    <t>#92d050:#00b0f0:#ffc000:#c00000:#bfbfbf</t>
  </si>
  <si>
    <t>Matière première</t>
  </si>
  <si>
    <t>Produit</t>
  </si>
  <si>
    <t>Coproduit</t>
  </si>
  <si>
    <t>Ingrédient</t>
  </si>
  <si>
    <t>Emission</t>
  </si>
  <si>
    <t>Unité</t>
  </si>
  <si>
    <t>kt</t>
  </si>
  <si>
    <t>Territoire</t>
  </si>
  <si>
    <t>France</t>
  </si>
  <si>
    <t>2015-16</t>
  </si>
  <si>
    <t>2019-20</t>
  </si>
  <si>
    <t>2023-24</t>
  </si>
  <si>
    <t>Permet de filtrer par céréale.</t>
  </si>
  <si>
    <t>Source</t>
  </si>
  <si>
    <t>Hypothèse</t>
  </si>
  <si>
    <t>Type de donnée collectée</t>
  </si>
  <si>
    <t>Volume</t>
  </si>
  <si>
    <t>Rendement</t>
  </si>
  <si>
    <t>Répartition</t>
  </si>
  <si>
    <t>Traduction</t>
  </si>
  <si>
    <t>Incohérence données collectées</t>
  </si>
  <si>
    <t>Ecart statistique</t>
  </si>
  <si>
    <t>#FF0000</t>
  </si>
  <si>
    <t>Filière</t>
  </si>
  <si>
    <t>Pomme de terre</t>
  </si>
  <si>
    <t>France entière</t>
  </si>
  <si>
    <t>Niveau d'aggrégation</t>
  </si>
  <si>
    <t>Liste des produits</t>
  </si>
  <si>
    <t>Contraintes de conservation de la masse</t>
  </si>
  <si>
    <t>Amidon</t>
  </si>
  <si>
    <t>Liste des secteurs</t>
  </si>
  <si>
    <t>Récolte</t>
  </si>
  <si>
    <t>Débouchés</t>
  </si>
  <si>
    <t>Alimentation humaine</t>
  </si>
  <si>
    <t>Ménages</t>
  </si>
  <si>
    <t>Autres IAA</t>
  </si>
  <si>
    <t>FAB</t>
  </si>
  <si>
    <t>Autres industries</t>
  </si>
  <si>
    <t>Liste des échanges</t>
  </si>
  <si>
    <t>Import</t>
  </si>
  <si>
    <t>Export</t>
  </si>
  <si>
    <t>Onglet source fichier Excel</t>
  </si>
  <si>
    <t>Périmètre temporel - Source</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</si>
  <si>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</si>
  <si>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</si>
  <si>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</si>
  <si>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</si>
  <si>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</si>
  <si>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</si>
  <si>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</si>
  <si>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</si>
  <si>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</si>
  <si>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</si>
  <si>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</si>
  <si>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</si>
  <si>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</si>
  <si>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</si>
  <si>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</si>
  <si>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</si>
  <si>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</si>
  <si>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</si>
  <si>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</si>
  <si>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</si>
  <si>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</si>
  <si>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</si>
  <si>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</si>
  <si>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</si>
  <si>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</si>
  <si>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</si>
  <si>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</si>
  <si>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</si>
  <si>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</si>
  <si>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</si>
  <si>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</si>
  <si>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</si>
  <si>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</si>
  <si>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</si>
  <si>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</si>
  <si>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</si>
  <si>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</si>
  <si>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</si>
  <si>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</si>
  <si>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PROD_2015</t>
  </si>
  <si>
    <t>PROD_2016</t>
  </si>
  <si>
    <t>PROD_2017</t>
  </si>
  <si>
    <t>PROD_2018</t>
  </si>
  <si>
    <t>PROD_2019</t>
  </si>
  <si>
    <t>PROD_2020</t>
  </si>
  <si>
    <t>PROD_2021</t>
  </si>
  <si>
    <t>PROD_2022</t>
  </si>
  <si>
    <t>PROD_2023</t>
  </si>
  <si>
    <t>FRANCE MÉTROPOLITAINE</t>
  </si>
  <si>
    <t>01 - Plants certifiés de pommes de terre</t>
  </si>
  <si>
    <t>02 - Dessus de plants de pommes de terre</t>
  </si>
  <si>
    <t>03 - Pommes de terre de féculerie</t>
  </si>
  <si>
    <t>04 - Pommes de terre primeurs ou nouvelles</t>
  </si>
  <si>
    <t>05 - Pommes de terre de conservation ou demi-saison</t>
  </si>
  <si>
    <t>06 - Pommes de terre de consommation (04 + 05)</t>
  </si>
  <si>
    <t>07 - Pommes de terre (01 + … + 05)</t>
  </si>
  <si>
    <t>08 - Igname</t>
  </si>
  <si>
    <t>09 - Manioc</t>
  </si>
  <si>
    <t>10 - Autres tubercules</t>
  </si>
  <si>
    <t>11 - Total Igname, manioc et autres tubercules (DOM) (08 + … + 10)</t>
  </si>
  <si>
    <t>12 - Total Pommes de terre et autres tubercules (07 + 11)</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</si>
  <si>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</si>
  <si>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</si>
  <si>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</si>
  <si>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</si>
  <si>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</si>
  <si>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</si>
  <si>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</si>
  <si>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</si>
  <si>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</si>
  <si>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</si>
  <si>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</si>
  <si>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</si>
  <si>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</si>
  <si>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97 - DOM</t>
  </si>
  <si>
    <t>971 - Guadeloupe</t>
  </si>
  <si>
    <t>972 - Martinique</t>
  </si>
  <si>
    <t>973 - Guyane</t>
  </si>
  <si>
    <t>974 - La Réunion</t>
  </si>
  <si>
    <t>976 - Mayotte</t>
  </si>
  <si>
    <t>Origine</t>
  </si>
  <si>
    <t>Destination</t>
  </si>
  <si>
    <t>Valeur</t>
  </si>
  <si>
    <t>Incertitude</t>
  </si>
  <si>
    <t>Remarque</t>
  </si>
  <si>
    <t>Zone filière</t>
  </si>
  <si>
    <t>Plants certifiés de pommes de terre</t>
  </si>
  <si>
    <t>Dessus de plants de pommes de terre</t>
  </si>
  <si>
    <t>Pommes de terre de féculerie</t>
  </si>
  <si>
    <t>Pommes de terre primeurs ou nouvelles</t>
  </si>
  <si>
    <t>Pommes de terre de conservation ou demi-saison</t>
  </si>
  <si>
    <t>Nom source</t>
  </si>
  <si>
    <t>Agreste - Statistique agricole annuelle - SSP</t>
  </si>
  <si>
    <t>Récolte de plants</t>
  </si>
  <si>
    <t>Récolte de dessus de plants</t>
  </si>
  <si>
    <t>Récolte de pommes de terre de féculerie</t>
  </si>
  <si>
    <t>Récolte de pommes de terre primeurs ou nouvelles</t>
  </si>
  <si>
    <t>Récolte de pommes de terre de conservation ou demi-saison</t>
  </si>
  <si>
    <t>Information collectée</t>
  </si>
  <si>
    <t>Données extraites le24/02/2025 09:33:25 depuis [ESTAT]</t>
  </si>
  <si>
    <t xml:space="preserve">Dataset: </t>
  </si>
  <si>
    <t>Production vendue, exportations et importations [ds-056120__custom_15520100]</t>
  </si>
  <si>
    <t>Dernière mise à jour:</t>
  </si>
  <si>
    <t>06/02/2025 11:00</t>
  </si>
  <si>
    <t>Fréquence</t>
  </si>
  <si>
    <t>Annual</t>
  </si>
  <si>
    <t>DECL</t>
  </si>
  <si>
    <t>INDICATORS</t>
  </si>
  <si>
    <t>PRODQNT</t>
  </si>
  <si>
    <t>TIME</t>
  </si>
  <si>
    <t>2015</t>
  </si>
  <si>
    <t>2019</t>
  </si>
  <si>
    <t>2023</t>
  </si>
  <si>
    <t>PRCCODE (Codes)</t>
  </si>
  <si>
    <t>PRCCODE (Libellés)</t>
  </si>
  <si>
    <t/>
  </si>
  <si>
    <t>10311110</t>
  </si>
  <si>
    <t>Pommes de terre, non cuites ou cuites à l’eau ou à la vapeur, congelées ou surgelées</t>
  </si>
  <si>
    <t>:</t>
  </si>
  <si>
    <t>10311130</t>
  </si>
  <si>
    <t>Pommes de terre préparées ou conservées autrement qu’au vinaigre ou à l’acide acétique, congelées ou surgelées, y compris les pommes de terre entièrement ou partiellement frites et ensuite congelées ou surgelées</t>
  </si>
  <si>
    <t>10311200</t>
  </si>
  <si>
    <t>Pommes de terre, déshydratées, coupées ou non, mais sans autre préparation</t>
  </si>
  <si>
    <t>10311300</t>
  </si>
  <si>
    <t>Pommes de terre déshydratées sous forme de farine, de poudre, de flocons, de granulés ou de pellets</t>
  </si>
  <si>
    <t>10311430</t>
  </si>
  <si>
    <t>Pommes de terre préparées ou conservées, sous forme de farine, semoule ou flocons (à l’exclusion des chips et des produits congelés ou surgelés, ou préparés ou conservés au vinaigre ou à l’acide acétique)</t>
  </si>
  <si>
    <t>10311460</t>
  </si>
  <si>
    <t>Autres préparations ou conserves de pommes de terre, y compris les chips (à l’exclusion des produits congelés ou surgelés, séchés, préparés ou conservés au vinaigre ou à l’acide acétique, ou sous forme de farines, semoules ou flocons)</t>
  </si>
  <si>
    <t>10621115</t>
  </si>
  <si>
    <t>Fécule de pommes de terre</t>
  </si>
  <si>
    <t>Valeur spéciale</t>
  </si>
  <si>
    <t>Non disponible</t>
  </si>
  <si>
    <t>Prodcom - Eurostat</t>
  </si>
  <si>
    <t>Transformation</t>
  </si>
  <si>
    <t>Fournie par</t>
  </si>
  <si>
    <t>CARACTERISTIQUES SOURCE</t>
  </si>
  <si>
    <t>Informations</t>
  </si>
  <si>
    <t>Récoltes de pommes de terres et tubercules</t>
  </si>
  <si>
    <t>2010-2023</t>
  </si>
  <si>
    <t>quintal</t>
  </si>
  <si>
    <t>TerriFlux</t>
  </si>
  <si>
    <t>Productions de produits transformés</t>
  </si>
  <si>
    <t>2015, 2019, 2023</t>
  </si>
  <si>
    <t>kg</t>
  </si>
  <si>
    <t>Données extraites le24/02/2025 11:26:44 depuis [ESTAT]</t>
  </si>
  <si>
    <t>Commerce UE depuis 1988 par SH2,4,6 et NC8 [ds-045409__custom_15520533]</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</si>
  <si>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</si>
  <si>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</si>
  <si>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</si>
  <si>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</si>
  <si>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</si>
  <si>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</si>
  <si>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</si>
  <si>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</si>
  <si>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</si>
  <si>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</si>
  <si>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</si>
  <si>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07011000</t>
  </si>
  <si>
    <t>Pommes de terre de semence</t>
  </si>
  <si>
    <t>07019010</t>
  </si>
  <si>
    <t>Pommes de terre, à l'état frais ou réfrigéré, destinées à la fabrication de la fécule</t>
  </si>
  <si>
    <t>07019050</t>
  </si>
  <si>
    <t>Pommes de terre de primeurs, à l'état frais ou réfrigéré, du 1er janvier au 30 juin</t>
  </si>
  <si>
    <t>07019090</t>
  </si>
  <si>
    <t>Pommes de terre, à l'état frais ou réfrigéré (à l'excl. des pommes de terre de primeurs du 1er janvier au 30 juin, des pommes de terre de semence et des pommes de terre destinées à la fabrication de la fécule)</t>
  </si>
  <si>
    <t>07101000</t>
  </si>
  <si>
    <t>Pommes de terre, non cuites ou cuites à l'eau ou à la vapeur, congelées</t>
  </si>
  <si>
    <t>07129005</t>
  </si>
  <si>
    <t>Pommes de terre, séchées, même coupées en morceaux ou en tranches, mais non autrement préparées</t>
  </si>
  <si>
    <t>11081300</t>
  </si>
  <si>
    <t>20041010</t>
  </si>
  <si>
    <t>Pommes de terre, simpl. cuites, congelées</t>
  </si>
  <si>
    <t>20041091</t>
  </si>
  <si>
    <t>Pommes de terre, préparées ou conservées sous forme de farines, semoules ou flocons, congelées</t>
  </si>
  <si>
    <t>20041099</t>
  </si>
  <si>
    <t>Pommes de terre, préparées ou conservées autrement qu'au vinaigre ou à l'acide acétique, congelées (à l'excl. des pommes de terre simpl. cuites ou des pommes de terre sous forme de farines, semoules ou flocons)</t>
  </si>
  <si>
    <t>20052010</t>
  </si>
  <si>
    <t>Pommes de terre, sous forme de farines, semoules ou flocons, non congelées</t>
  </si>
  <si>
    <t>20052020</t>
  </si>
  <si>
    <t>Pommes de terre, en fines tranches, frites, même salées ou aromatisées, en emballages hermétiquement clos, propres à la consommation en l'état, non congelées</t>
  </si>
  <si>
    <t>20052080</t>
  </si>
  <si>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</si>
  <si>
    <t>Importations et exportations</t>
  </si>
  <si>
    <t>Douanes - Eurostat</t>
  </si>
  <si>
    <t>Commerce UE depuis 1988 par SH2,4,6 et NC8 [ds-045409__custom_16317847]</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</si>
  <si>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</si>
  <si>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</si>
  <si>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</si>
  <si>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</si>
  <si>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</si>
  <si>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</si>
  <si>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</si>
  <si>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</si>
  <si>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</si>
  <si>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</si>
  <si>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</si>
  <si>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</si>
  <si>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</si>
  <si>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</si>
  <si>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</si>
  <si>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</si>
  <si>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</si>
  <si>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</si>
  <si>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</si>
  <si>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</si>
  <si>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</si>
  <si>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</si>
  <si>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</si>
  <si>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</si>
  <si>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</si>
  <si>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</si>
  <si>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</si>
  <si>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</si>
  <si>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</si>
  <si>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</si>
  <si>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</si>
  <si>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</si>
  <si>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</si>
  <si>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</si>
  <si>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</si>
  <si>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</si>
  <si>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</si>
  <si>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</si>
  <si>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Données extraites le18/04/2025 10:59:27 depuis [ESTAT]</t>
  </si>
  <si>
    <t>2015-16, 2019-20, 2023-24</t>
  </si>
  <si>
    <t>SAA 2016  -  2017  définitive</t>
  </si>
  <si>
    <t>Pommes de terre et tubercules, racines et bulbes d'origine tropicale</t>
  </si>
  <si>
    <t>Superficie développée</t>
  </si>
  <si>
    <t>Production récoltée</t>
  </si>
  <si>
    <t>Production dirigée vers la transformation</t>
  </si>
  <si>
    <t>Catégories</t>
  </si>
  <si>
    <t>(ha)</t>
  </si>
  <si>
    <t>(100 kg/ha)</t>
  </si>
  <si>
    <t>(tonne)</t>
  </si>
  <si>
    <t>Indice</t>
  </si>
  <si>
    <t>17/16</t>
  </si>
  <si>
    <t>Pommes de terre</t>
  </si>
  <si>
    <t>Plants certifiés</t>
  </si>
  <si>
    <t xml:space="preserve"> ///</t>
  </si>
  <si>
    <t>Dessus de plants</t>
  </si>
  <si>
    <t>Teneur en fécule (%)</t>
  </si>
  <si>
    <t>Féculerie</t>
  </si>
  <si>
    <t>Primeurs ou nouvelles
(commercialisées avant le 1/8)</t>
  </si>
  <si>
    <t>Conservation et demi-saison</t>
  </si>
  <si>
    <t>Ensemble consommation</t>
  </si>
  <si>
    <t>Ensemble pommes de terre</t>
  </si>
  <si>
    <t>Tubercules, racines et bulbes d'origine tropicale (Dom)</t>
  </si>
  <si>
    <t>Igname</t>
  </si>
  <si>
    <t xml:space="preserve">-     </t>
  </si>
  <si>
    <t>Manioc</t>
  </si>
  <si>
    <t>Autres tubercules</t>
  </si>
  <si>
    <t>Ensemble tubercules, racines et bulbes d'origine tropicale (Dom)</t>
  </si>
  <si>
    <t>Ensemble pommes de terre et tubercules</t>
  </si>
  <si>
    <t>Source : SAA 2016 – 2017 définitive</t>
  </si>
  <si>
    <t>SAA 2018  -  2019 définitive</t>
  </si>
  <si>
    <t>19/18</t>
  </si>
  <si>
    <t>Source : SAA 2018 - 2019 définitive</t>
  </si>
  <si>
    <t>Pommes de terre de consommation</t>
  </si>
  <si>
    <t>Pommes de terres, à l'état frais ou réfrigéré</t>
  </si>
  <si>
    <t>Pommes de terre et plants</t>
  </si>
  <si>
    <t>Pommes de terre primeurs ou nouvelles - Importation</t>
  </si>
  <si>
    <t>Pommes de terre primeurs ou nouvelles - Production</t>
  </si>
  <si>
    <t>Pommes de terre de conservation ou demi-saison - Importation</t>
  </si>
  <si>
    <t>Pommes de terre de conservation ou demi-saison - Production</t>
  </si>
  <si>
    <t>2016, 2017, 2018, 2019, 2022, 2023</t>
  </si>
  <si>
    <t>Consommation de la production de pommes de terre primeurs pour la transformation</t>
  </si>
  <si>
    <t>Consommation de la production de pommes de terre de conservation pour la transformation</t>
  </si>
  <si>
    <t>Productions dirigées vers la transformation et teneur en fécule</t>
  </si>
  <si>
    <t>t, %</t>
  </si>
  <si>
    <t>Identifiant</t>
  </si>
  <si>
    <t>Equation d'égalité (eq = 0)</t>
  </si>
  <si>
    <t>Equation d'inégalité borne haute (eq &lt;= 0)</t>
  </si>
  <si>
    <t>Equation d'inégalité borne basse (eq &gt;= 0)</t>
  </si>
  <si>
    <t>ONRB - FranceAgriMer</t>
  </si>
  <si>
    <t>2016-17</t>
  </si>
  <si>
    <t>Rendement de féculerie</t>
  </si>
  <si>
    <t>100 % de la fécule de pomme de terre est récupérée</t>
  </si>
  <si>
    <t>Rendement de transformation de la pomme de terre en fécule</t>
  </si>
  <si>
    <t>%</t>
  </si>
  <si>
    <t>-</t>
  </si>
  <si>
    <t>Coproduits des industries de la pomme de terre</t>
  </si>
  <si>
    <t>Industrie alimentaire</t>
  </si>
  <si>
    <t>Sources :    - "Industrie de la pomme de terre : sous-produits et déchets, quels gisements ?" - ADEME, 1993 
                  - Groupement Interprofessionnel pour la valorisation de la Pomme de Terre (GIPT) 
                  - AGRESTE SAA 2021 données définitives</t>
  </si>
  <si>
    <t>VU0102- Fabrication industrielle d'aliments pour animaux de rente - FAB</t>
  </si>
  <si>
    <t>Sources :   - FranceAgriMer, Service Marchés, études et prospective 
                   - "Industrie de la pomme de terre : sous-produits et déchets, quels gisements ?" - ADEME, 1993 
                   - Groupement Interprofessionnel pour la valorisation de la Pomme de Terre (GIPT) 
                   - AGRESTE</t>
  </si>
  <si>
    <r>
      <t xml:space="preserve">Taux de production de pulpe </t>
    </r>
    <r>
      <rPr>
        <b/>
        <sz val="10"/>
        <color indexed="9"/>
        <rFont val="Arial"/>
        <family val="2"/>
      </rPr>
      <t>et solubles</t>
    </r>
  </si>
  <si>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</si>
  <si>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Taux de production de fécule</t>
  </si>
  <si>
    <t>VU0101- Alimentation humaine</t>
  </si>
  <si>
    <t xml:space="preserve">Sources :   - FranceAgriMer, Service Marchés, études et prospective 
                   - "Industrie de la pomme de terre : sous-produits et déchets, quels gisements ?" - ADEME, 1993 
                   - Groupement Interprofessionnel pour la valorisation de la Pomme de Terre (GIPT) 
                   - AGRESTE </t>
  </si>
  <si>
    <t>VU0401- Chimie biosourcée</t>
  </si>
  <si>
    <t>Taux de production de pelure</t>
  </si>
  <si>
    <t>(**) Pelure vapeur : Ce produit est issu de la transformation de pommes de terres (en pommes frites). La peau et une legère couche d'amidon sont enlevées suite à un traitement à la vapeur.</t>
  </si>
  <si>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</si>
  <si>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VU0102- Fabrication industrielle d'aliments 
pour animaux de rente - FAB</t>
  </si>
  <si>
    <t xml:space="preserve">De manière arbitraire, la destination principale des pelures vapeur a été attribuée à l'alimentation des animaux de rente. </t>
  </si>
  <si>
    <t>Taux de screening</t>
  </si>
  <si>
    <t>(**) screening : "Les screening de pommes de terre crues sont produites pendant la transformation des pommes de terre en produits à base de pommes de terre pelées. La découpe des pommes de terre pelées génère des morceaux dont la forme, la longueur, l'épaisseur ou la taille ne satisfont pas aux exigences pour la transformation en frites et/ou purée. Ces morceaux sont triés et forment, avec les épluchures de pommes de terre, le produit appelé miettes de pommes de terre. Les miettes de pommes de terre crues de Duynie ne contiennent aucune matière grasse ajoutée." (source : Duynie Feed)</t>
  </si>
  <si>
    <t>Sources :   - FranceAgriMer, Service Marchés, études et prospective 
                   - "Industrie de la pomme de terre : sous-produits et déchets, quels gisements ?" - ADEME, 1993 
                   - Groupement Interprofessionnel pour la valorisation de la Pomme de Terre (GIPT) 
                   - AGRESTE 2020</t>
  </si>
  <si>
    <t>Eau</t>
  </si>
  <si>
    <t>Pelures</t>
  </si>
  <si>
    <t>Screenings</t>
  </si>
  <si>
    <t>Pulpes et solubles</t>
  </si>
  <si>
    <t>Coproduits de l'industrie alimentaire</t>
  </si>
  <si>
    <t>Coproduits de transformation</t>
  </si>
  <si>
    <t>Eau - Féculerie</t>
  </si>
  <si>
    <t>Eau - Industrie alimentaire</t>
  </si>
  <si>
    <t>GIPT</t>
  </si>
  <si>
    <t>Rendement de transformation de la pomme de terre en pulpes et solubles</t>
  </si>
  <si>
    <t>Rendement de transformation de la pomme de terre en amidon</t>
  </si>
  <si>
    <t>Rendement de transformation de la pomme de terre en pelures</t>
  </si>
  <si>
    <t>Rendement de transformation de la pomme de terre en screenings</t>
  </si>
  <si>
    <t>Rendement de production des coproduits</t>
  </si>
  <si>
    <t>Part de la consommation de pulpes et solubles par les FAB</t>
  </si>
  <si>
    <t>Part de la consommation de l'amidon en alimentation humaine</t>
  </si>
  <si>
    <t>Part de la consommation de l'amidon par la chimie biosourcée</t>
  </si>
  <si>
    <t>Chimie biosourcée</t>
  </si>
  <si>
    <t>Part de la consommation de pelures par les FAB</t>
  </si>
  <si>
    <t>Part de la consommation de screenings par les FAB</t>
  </si>
  <si>
    <t>Usage des coproduits</t>
  </si>
  <si>
    <t>Organisation du GIPT</t>
  </si>
  <si>
    <t>chips, frites et spécialités surgelées, purées déshydratées, pommes de terre sous vide, etc.</t>
  </si>
  <si>
    <t>kt de produits fins</t>
  </si>
  <si>
    <t>Féculerie (description puis procédé de fabrication)</t>
  </si>
  <si>
    <t>Industrie alimentaire (description puis procédé de fabrication)</t>
  </si>
  <si>
    <t>Description des produits et coproduits</t>
  </si>
  <si>
    <t>Chiffres clés (en 2023/24 ?)</t>
  </si>
  <si>
    <t>Approvisionnement</t>
  </si>
  <si>
    <t>Approvisionnement (en kt)</t>
  </si>
  <si>
    <t>2017/18</t>
  </si>
  <si>
    <t>2018/19</t>
  </si>
  <si>
    <t>2019/20</t>
  </si>
  <si>
    <t>2020/21</t>
  </si>
  <si>
    <t>2021/22</t>
  </si>
  <si>
    <t>2022/23</t>
  </si>
  <si>
    <t>2023/24</t>
  </si>
  <si>
    <t>IAA</t>
  </si>
  <si>
    <t>Chimie/Pharmacie</t>
  </si>
  <si>
    <t>Papetrie/Cartonnerie</t>
  </si>
  <si>
    <t>Autres industries non alimentaires</t>
  </si>
  <si>
    <t>Usages (kt)</t>
  </si>
  <si>
    <t>Bilan de campagne 2023/24 - Féculerie</t>
  </si>
  <si>
    <t>Bilan de campagne 2023/24 - Industrie alimentaire</t>
  </si>
  <si>
    <t>Production sous contrat</t>
  </si>
  <si>
    <t>Production hors contrat</t>
  </si>
  <si>
    <t>Importation</t>
  </si>
  <si>
    <t>Approvisionnement en pommes de terre de consommation (kt)</t>
  </si>
  <si>
    <t>Pommes de terre (2023/24)</t>
  </si>
  <si>
    <t>Industrie alimentaire (kt)</t>
  </si>
  <si>
    <t>Chips</t>
  </si>
  <si>
    <t>Produits déshydratés</t>
  </si>
  <si>
    <t>Surgelés</t>
  </si>
  <si>
    <t>Autres produits</t>
  </si>
  <si>
    <t>Produits surgelés</t>
  </si>
  <si>
    <t>Autres</t>
  </si>
  <si>
    <t>Exportations (kt)</t>
  </si>
  <si>
    <t>Balance commerciale (kt)</t>
  </si>
  <si>
    <t>Extrapolation des importations (kt)</t>
  </si>
  <si>
    <t>Achats des ménages (kt)</t>
  </si>
  <si>
    <t>Produits finis</t>
  </si>
  <si>
    <t>Consommation (2023/24, kt)</t>
  </si>
  <si>
    <t>Restauration commerciale</t>
  </si>
  <si>
    <t>Restauration collective</t>
  </si>
  <si>
    <t>Purée déshydratée</t>
  </si>
  <si>
    <t>Produits de 4ème et 5ème gamme</t>
  </si>
  <si>
    <t>Frites</t>
  </si>
  <si>
    <t>Garnitures surgelées</t>
  </si>
  <si>
    <t>A domicile</t>
  </si>
  <si>
    <t>Transformation et consommation</t>
  </si>
  <si>
    <t>2017/18-2023/24</t>
  </si>
  <si>
    <t>kt, %</t>
  </si>
  <si>
    <t>Autres produits finis</t>
  </si>
  <si>
    <t>Fabrication de chips</t>
  </si>
  <si>
    <t>Fabrication de produits déshydratés</t>
  </si>
  <si>
    <t>Fabrication de produits surgelés</t>
  </si>
  <si>
    <t>Fabrication d'autres produits</t>
  </si>
  <si>
    <t>Pommes de terre sous vide</t>
  </si>
  <si>
    <t>Produits de transformation</t>
  </si>
  <si>
    <t>Production de produits finis</t>
  </si>
  <si>
    <t>2023/24, kt</t>
  </si>
  <si>
    <t>Consommation de pommes de terre de la féculerie</t>
  </si>
  <si>
    <t>Consommation de pommes de terre de l'industrie alimentaire</t>
  </si>
  <si>
    <t>Hors domicile</t>
  </si>
  <si>
    <t>Part de la consommation de fécule par les autres IAA</t>
  </si>
  <si>
    <t>Part de la consommation de fécule par les autres industries non alimentaires</t>
  </si>
  <si>
    <t>Usages de la fécule</t>
  </si>
  <si>
    <t>Pommes de terre de consommation - Importation</t>
  </si>
  <si>
    <t>Pommes de terre de consommation - Production sous contrat</t>
  </si>
  <si>
    <t>Pommes de terre de consommation - Production hors contrat</t>
  </si>
  <si>
    <t>Consommation de pommes de terre produites sous contrat par l'industrie alimentaire</t>
  </si>
  <si>
    <t>Consommation de pommes de terre produites hors contrat par l'industrie alimentaire</t>
  </si>
  <si>
    <t>Consommation de pommes de terre importées par l'industrie alimentaire</t>
  </si>
  <si>
    <t>Part de la consommation de pommes de terre pour la fabrication de chips</t>
  </si>
  <si>
    <t>Part de la consommation de pommes de terre pour la fabrication de produits déshydratés</t>
  </si>
  <si>
    <t>Part de la consommation de pommes de terre pour la fabrication de produits surgelés</t>
  </si>
  <si>
    <t>Part de la consommation de pommes de terre pour la fabrication d'autres produits</t>
  </si>
  <si>
    <t>Consommation de produits finis par les ménages</t>
  </si>
  <si>
    <t>Consommation de chips à domicile</t>
  </si>
  <si>
    <t>Consommation de purée déshydratée à domicile</t>
  </si>
  <si>
    <t>Consommation de produits de 4ème et 5ème gamme à domicile</t>
  </si>
  <si>
    <t>Consommation de frites à domicile</t>
  </si>
  <si>
    <t>Consommation de garnitures surgelées à domicile</t>
  </si>
  <si>
    <t>Consommation de chips en restauration commerciale</t>
  </si>
  <si>
    <t>Consommation de purée déshydratée en restauration commerciale</t>
  </si>
  <si>
    <t>Consommation de produits de 4ème et 5ème gamme en restauration commerciale</t>
  </si>
  <si>
    <t>Consommation de frites en restauration commerciale</t>
  </si>
  <si>
    <t>Consommation de garnitures surgelées en restauration commerciale</t>
  </si>
  <si>
    <t>Consommation de chips en restauration collective</t>
  </si>
  <si>
    <t>Consommation de purée déshydratée en restauration collective</t>
  </si>
  <si>
    <t>Consommation de produits de 4ème et 5ème gamme en restauration collective</t>
  </si>
  <si>
    <t>Consommation de frites en restauration collective</t>
  </si>
  <si>
    <t>Consommation de garnitures surgelées en restauration collective</t>
  </si>
  <si>
    <t>Fécule (2023)</t>
  </si>
  <si>
    <t>FranceAgriMer</t>
  </si>
  <si>
    <t>Fruits et légumes, Chiffres clés 2016</t>
  </si>
  <si>
    <t>2015/16</t>
  </si>
  <si>
    <t>Approvisionnement de l'industrie alimentaire (kt)</t>
  </si>
  <si>
    <t>Fiche filière Pomme de terre, 2022</t>
  </si>
  <si>
    <t>Fiche filière Pomme de terre, 2025</t>
  </si>
  <si>
    <t>Fécule (2019)</t>
  </si>
  <si>
    <t>Bilan de campagne, Pomme de terre, 2017/18</t>
  </si>
  <si>
    <t>Hypers</t>
  </si>
  <si>
    <t>Supers</t>
  </si>
  <si>
    <t>EDMP</t>
  </si>
  <si>
    <t>Primeurs</t>
  </si>
  <si>
    <t>Marchés</t>
  </si>
  <si>
    <t>Part de marché</t>
  </si>
  <si>
    <t>Consommation</t>
  </si>
  <si>
    <t>2015/16, kt</t>
  </si>
  <si>
    <t>Circuits de distribution pour le frais (2015/16, kt)</t>
  </si>
  <si>
    <t>2015/16, 2019</t>
  </si>
  <si>
    <t>Consommation de produits finis à domicile</t>
  </si>
  <si>
    <t>Part de la consommation de pommes de terre, à l'état frais, à domicile</t>
  </si>
  <si>
    <t>2015-16:2019-20:2023-24</t>
  </si>
  <si>
    <t>Part de la consommation de fécule par la Chimie-Pharmacie</t>
  </si>
  <si>
    <t>Part de la consommation de fécule par la Papetrie-Cartonnerie</t>
  </si>
  <si>
    <t>Périmètre géographique</t>
  </si>
  <si>
    <t>Campagne</t>
  </si>
  <si>
    <t>Création de flux désagrégés</t>
  </si>
  <si>
    <t>Semences</t>
  </si>
  <si>
    <t>Autres usages</t>
  </si>
  <si>
    <t>Les plants sont utilisés comme semences</t>
  </si>
  <si>
    <t>Pour relier les plants</t>
  </si>
  <si>
    <t>La transformation génère des pertes en eau</t>
  </si>
  <si>
    <t>Pertes en eau</t>
  </si>
  <si>
    <t>Les pommes de terre fraîches sont consommées en RHD</t>
  </si>
  <si>
    <t>Pour relier les pommes de terre de consommation à la RHD (déjà désagrégé)</t>
  </si>
  <si>
    <t>2019-20:2023-24</t>
  </si>
  <si>
    <t>Même part de pommes de terre fraîches consommées à domicile qu'en 2015-16</t>
  </si>
  <si>
    <t>100 % de la fécule de pomme de terre est récupérée, et utilisation de la donnée 2016-17</t>
  </si>
  <si>
    <t>Utilisation de la donnée 2023</t>
  </si>
  <si>
    <t>Utilisation de la donnée 2019</t>
  </si>
  <si>
    <t>Création des étiquettes de flux agrégés</t>
  </si>
  <si>
    <t>SAA 2022 -  2023 définitive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</si>
</sst>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 ###\ ##0"/>
    <numFmt numFmtId="165" formatCode="#\ ##0.00"/>
    <numFmt numFmtId="166" formatCode="#,##0.##########"/>
    <numFmt numFmtId="167" formatCode="0.0"/>
    <numFmt numFmtId="168" formatCode=";;;&quot;          &quot;@"/>
    <numFmt numFmtId="169" formatCode=";;;@"/>
    <numFmt numFmtId="170" formatCode="#,##0.0&quot; &quot;"/>
    <numFmt numFmtId="171" formatCode="#,##0.0"/>
    <numFmt numFmtId="172" formatCode="0&quot; &quot;"/>
    <numFmt numFmtId="173" formatCode="#,##0&quot; &quot;"/>
    <numFmt numFmtId="174" formatCode="_-* #,##0_-;\-* #,##0_-;_-* &quot;-&quot;??_-;_-@_-"/>
  </numFmts>
  <fonts count="49">
    <font>
      <sz val="11"/>
      <color theme="1"/>
      <name val="Aptos Narrow"/>
      <family val="2"/>
      <scheme val="minor"/>
    </font>
    <font>
      <sz val="11"/>
      <color theme="1"/>
      <name val="Aptos Narrow"/>
      <family val="2"/>
      <scheme val="minor"/>
    </font>
    <font>
      <sz val="11"/>
      <color rgb="FFFF0000"/>
      <name val="Aptos Narrow"/>
      <family val="2"/>
      <scheme val="minor"/>
    </font>
    <font>
      <sz val="11"/>
      <color theme="1"/>
      <name val="Calibri"/>
      <family val="2"/>
    </font>
    <font>
      <b/>
      <sz val="10"/>
      <color rgb="FFFFFFFF"/>
      <name val="Verdana"/>
      <family val="2"/>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b/>
      <sz val="10"/>
      <color theme="0"/>
      <name val="Verdana"/>
      <family val="2"/>
    </font>
    <font>
      <sz val="11"/>
      <color indexed="8"/>
      <name val="Aptos Narrow"/>
      <family val="2"/>
      <scheme val="minor"/>
    </font>
    <font>
      <sz val="9"/>
      <name val="Arial"/>
      <family val="2"/>
    </font>
    <font>
      <b/>
      <sz val="9"/>
      <name val="Arial"/>
      <family val="2"/>
    </font>
    <font>
      <b/>
      <sz val="9"/>
      <color indexed="9"/>
      <name val="Arial"/>
      <family val="2"/>
    </font>
    <font>
      <b/>
      <u/>
      <sz val="11"/>
      <color theme="1"/>
      <name val="Aptos Narrow"/>
      <family val="2"/>
      <scheme val="minor"/>
    </font>
    <font>
      <b/>
      <sz val="11"/>
      <color theme="1"/>
      <name val="Calibri"/>
      <family val="2"/>
    </font>
    <font>
      <sz val="11"/>
      <color rgb="FFFF0000"/>
      <name val="Calibri"/>
      <family val="2"/>
    </font>
    <font>
      <sz val="9"/>
      <color rgb="FFFF0000"/>
      <name val="Arial"/>
      <family val="2"/>
    </font>
    <font>
      <sz val="11"/>
      <color rgb="FF000000"/>
      <name val="Arial1"/>
    </font>
    <font>
      <b/>
      <sz val="18"/>
      <color rgb="FF000000"/>
      <name val="Arial"/>
      <family val="2"/>
    </font>
    <font>
      <i/>
      <sz val="11"/>
      <color rgb="FF000000"/>
      <name val="Arial"/>
      <family val="2"/>
    </font>
    <font>
      <sz val="11"/>
      <color rgb="FF000000"/>
      <name val="Arial"/>
      <family val="2"/>
    </font>
    <font>
      <sz val="10"/>
      <color rgb="FF000000"/>
      <name val="Courier"/>
    </font>
    <font>
      <b/>
      <sz val="11"/>
      <color rgb="FF000000"/>
      <name val="Arial"/>
      <family val="2"/>
    </font>
    <font>
      <b/>
      <sz val="9"/>
      <color rgb="FFFFFFFF"/>
      <name val="Arial"/>
      <family val="2"/>
    </font>
    <font>
      <b/>
      <sz val="9"/>
      <color rgb="FF000000"/>
      <name val="Arial"/>
      <family val="2"/>
    </font>
    <font>
      <sz val="9"/>
      <color rgb="FF000000"/>
      <name val="Arial"/>
      <family val="2"/>
    </font>
    <font>
      <sz val="9"/>
      <color rgb="FFFFFFFF"/>
      <name val="Arial"/>
      <family val="2"/>
    </font>
    <font>
      <i/>
      <sz val="9"/>
      <color rgb="FF000000"/>
      <name val="Arial"/>
      <family val="2"/>
    </font>
    <font>
      <b/>
      <sz val="18"/>
      <color rgb="FF000000"/>
      <name val="Arial2"/>
    </font>
    <font>
      <i/>
      <sz val="11"/>
      <color rgb="FF000000"/>
      <name val="Arial2"/>
    </font>
    <font>
      <sz val="11"/>
      <color rgb="FF000000"/>
      <name val="Arial2"/>
    </font>
    <font>
      <b/>
      <sz val="11"/>
      <color rgb="FF000000"/>
      <name val="Arial2"/>
    </font>
    <font>
      <b/>
      <sz val="9"/>
      <color rgb="FFFFFFFF"/>
      <name val="Arial2"/>
    </font>
    <font>
      <b/>
      <sz val="9"/>
      <color rgb="FF000000"/>
      <name val="Arial2"/>
    </font>
    <font>
      <sz val="9"/>
      <color rgb="FF000000"/>
      <name val="Arial2"/>
    </font>
    <font>
      <sz val="9"/>
      <color rgb="FFFF0000"/>
      <name val="Arial2"/>
    </font>
    <font>
      <sz val="9"/>
      <color rgb="FFFFFFFF"/>
      <name val="Arial2"/>
    </font>
    <font>
      <i/>
      <sz val="9"/>
      <color rgb="FF000000"/>
      <name val="Arial2"/>
    </font>
    <font>
      <sz val="9"/>
      <name val="Arial2"/>
    </font>
    <font>
      <sz val="10"/>
      <name val="Arial"/>
      <family val="2"/>
    </font>
    <font>
      <b/>
      <sz val="10"/>
      <color indexed="9"/>
      <name val="Arial"/>
      <family val="2"/>
    </font>
    <font>
      <sz val="9"/>
      <name val="Marianne"/>
      <family val="3"/>
    </font>
    <font>
      <sz val="10"/>
      <color rgb="FFFF0000"/>
      <name val="Arial"/>
      <family val="2"/>
    </font>
    <font>
      <b/>
      <sz val="9"/>
      <color theme="0"/>
      <name val="Arial"/>
      <family val="2"/>
    </font>
    <font>
      <b/>
      <sz val="10"/>
      <color rgb="FFFF0000"/>
      <name val="Arial"/>
      <family val="2"/>
    </font>
    <font>
      <sz val="8"/>
      <name val="Aptos Narrow"/>
      <family val="2"/>
      <scheme val="minor"/>
    </font>
    <font>
      <i/>
      <sz val="11"/>
      <color theme="1"/>
      <name val="Aptos Narrow"/>
      <family val="2"/>
      <scheme val="minor"/>
    </font>
    <font>
      <i/>
      <sz val="11"/>
      <color rgb="FFFF0000"/>
      <name val="Aptos Narrow"/>
      <family val="2"/>
      <scheme val="minor"/>
    </font>
  </fonts>
  <fills count="24">
    <fill>
      <patternFill patternType="none"/>
    </fill>
    <fill>
      <patternFill patternType="gray125"/>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C00000"/>
        <bgColor indexed="64"/>
      </patternFill>
    </fill>
    <fill>
      <patternFill patternType="solid">
        <fgColor theme="8" tint="0.79998168889431442"/>
        <bgColor indexed="64"/>
      </patternFill>
    </fill>
    <fill>
      <patternFill patternType="solid">
        <fgColor rgb="FF0070C0"/>
        <bgColor indexed="64"/>
      </patternFill>
    </fill>
    <fill>
      <patternFill patternType="solid">
        <fgColor rgb="FF799939"/>
      </patternFill>
    </fill>
    <fill>
      <patternFill patternType="solid">
        <fgColor theme="6"/>
        <bgColor rgb="FFB4C7D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1"/>
        <bgColor indexed="64"/>
      </patternFill>
    </fill>
    <fill>
      <patternFill patternType="solid">
        <fgColor rgb="FFB2004C"/>
        <bgColor rgb="FFB2004C"/>
      </patternFill>
    </fill>
    <fill>
      <patternFill patternType="solid">
        <fgColor rgb="FFD16694"/>
        <bgColor rgb="FFD16694"/>
      </patternFill>
    </fill>
    <fill>
      <patternFill patternType="solid">
        <fgColor theme="0"/>
        <bgColor indexed="64"/>
      </patternFill>
    </fill>
    <fill>
      <patternFill patternType="solid">
        <fgColor rgb="FFD56714"/>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2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0" fontId="10" fillId="0" borderId="0"/>
    <xf numFmtId="0" fontId="1" fillId="0" borderId="0"/>
    <xf numFmtId="0" fontId="3"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0" fontId="18" fillId="0" borderId="0"/>
    <xf numFmtId="0" fontId="22" fillId="0" borderId="0" applyNumberFormat="0" applyBorder="0" applyProtection="0"/>
    <xf numFmtId="0" fontId="22" fillId="0" borderId="0" applyNumberFormat="0" applyBorder="0" applyProtection="0"/>
    <xf numFmtId="1" fontId="22" fillId="0" borderId="0" applyBorder="0" applyProtection="0"/>
    <xf numFmtId="0" fontId="22" fillId="0" borderId="0" applyNumberFormat="0" applyBorder="0" applyProtection="0"/>
    <xf numFmtId="1" fontId="22" fillId="0" borderId="0" applyBorder="0" applyProtection="0"/>
    <xf numFmtId="0" fontId="22" fillId="0" borderId="0" applyNumberFormat="0" applyBorder="0" applyProtection="0"/>
    <xf numFmtId="9" fontId="3" fillId="0" borderId="0" applyFont="0" applyFill="0" applyBorder="0" applyAlignment="0" applyProtection="0"/>
    <xf numFmtId="0" fontId="40" fillId="0" borderId="0"/>
  </cellStyleXfs>
  <cellXfs count="293">
    <xf numFmtId="0" fontId="0" fillId="0" borderId="0" xfId="0"/>
    <xf numFmtId="0" fontId="4" fillId="2" borderId="1" xfId="3" applyFont="1" applyFill="1" applyBorder="1" applyAlignment="1">
      <alignment horizontal="center" vertical="center" wrapText="1" shrinkToFit="1"/>
    </xf>
    <xf numFmtId="0" fontId="4" fillId="2" borderId="2" xfId="3" applyFont="1" applyFill="1" applyBorder="1" applyAlignment="1">
      <alignment horizontal="center" vertical="center" wrapText="1" shrinkToFit="1"/>
    </xf>
    <xf numFmtId="0" fontId="4" fillId="2" borderId="3" xfId="3" applyFont="1" applyFill="1" applyBorder="1" applyAlignment="1">
      <alignment horizontal="center" vertical="center" wrapText="1" shrinkToFit="1"/>
    </xf>
    <xf numFmtId="0" fontId="3" fillId="0" borderId="0" xfId="3"/>
    <xf numFmtId="0" fontId="3" fillId="0" borderId="4" xfId="3" applyBorder="1"/>
    <xf numFmtId="0" fontId="3" fillId="0" borderId="0" xfId="3" applyAlignment="1">
      <alignment horizontal="center"/>
    </xf>
    <xf numFmtId="0" fontId="3" fillId="0" borderId="0" xfId="3" applyAlignment="1">
      <alignment horizontal="left"/>
    </xf>
    <xf numFmtId="0" fontId="0" fillId="3" borderId="0" xfId="0" applyFill="1" applyAlignment="1">
      <alignment horizontal="center" vertical="center"/>
    </xf>
    <xf numFmtId="0" fontId="3" fillId="0" borderId="0" xfId="0" applyFont="1"/>
    <xf numFmtId="49" fontId="3" fillId="0" borderId="0" xfId="0" applyNumberFormat="1" applyFont="1"/>
    <xf numFmtId="0" fontId="0" fillId="4" borderId="0" xfId="0" applyFill="1"/>
    <xf numFmtId="0" fontId="0" fillId="5" borderId="0" xfId="0" applyFill="1"/>
    <xf numFmtId="0" fontId="0" fillId="6" borderId="0" xfId="0" applyFill="1"/>
    <xf numFmtId="0" fontId="0" fillId="9" borderId="0" xfId="0" applyFill="1"/>
    <xf numFmtId="0" fontId="0" fillId="7" borderId="0" xfId="0" applyFill="1"/>
    <xf numFmtId="0" fontId="0" fillId="8" borderId="0" xfId="0" applyFill="1" applyAlignment="1">
      <alignment horizontal="center" vertical="center"/>
    </xf>
    <xf numFmtId="0" fontId="3" fillId="10" borderId="0" xfId="0" applyFont="1" applyFill="1" applyAlignment="1">
      <alignment horizontal="center"/>
    </xf>
    <xf numFmtId="0" fontId="4" fillId="11" borderId="1" xfId="3" applyFont="1" applyFill="1" applyBorder="1" applyAlignment="1">
      <alignment horizontal="center" vertical="center" wrapText="1" shrinkToFit="1"/>
    </xf>
    <xf numFmtId="0" fontId="4" fillId="11" borderId="2" xfId="3" applyFont="1" applyFill="1" applyBorder="1" applyAlignment="1">
      <alignment horizontal="center" vertical="center" wrapText="1" shrinkToFit="1"/>
    </xf>
    <xf numFmtId="0" fontId="6" fillId="0" borderId="0" xfId="4" applyFont="1"/>
    <xf numFmtId="0" fontId="5" fillId="0" borderId="0" xfId="4"/>
    <xf numFmtId="164" fontId="7" fillId="0" borderId="0" xfId="4" applyNumberFormat="1" applyFont="1"/>
    <xf numFmtId="165" fontId="7" fillId="0" borderId="0" xfId="4" applyNumberFormat="1" applyFont="1"/>
    <xf numFmtId="0" fontId="8" fillId="0" borderId="0" xfId="4" applyFont="1"/>
    <xf numFmtId="0" fontId="4" fillId="12" borderId="1" xfId="3" applyFont="1" applyFill="1" applyBorder="1" applyAlignment="1">
      <alignment horizontal="center" vertical="center" wrapText="1" shrinkToFit="1"/>
    </xf>
    <xf numFmtId="0" fontId="4" fillId="12" borderId="2" xfId="3" applyFont="1" applyFill="1" applyBorder="1" applyAlignment="1">
      <alignment horizontal="center" vertical="center" wrapText="1" shrinkToFit="1"/>
    </xf>
    <xf numFmtId="0" fontId="9" fillId="13" borderId="2" xfId="3" applyFont="1" applyFill="1" applyBorder="1" applyAlignment="1">
      <alignment horizontal="center" vertical="center" wrapText="1"/>
    </xf>
    <xf numFmtId="0" fontId="4" fillId="12" borderId="5" xfId="3" applyFont="1" applyFill="1" applyBorder="1" applyAlignment="1">
      <alignment horizontal="center" vertical="center" wrapText="1" shrinkToFit="1"/>
    </xf>
    <xf numFmtId="3" fontId="3" fillId="0" borderId="0" xfId="3" applyNumberFormat="1"/>
    <xf numFmtId="2" fontId="3" fillId="0" borderId="0" xfId="3" applyNumberFormat="1" applyAlignment="1">
      <alignment horizontal="center"/>
    </xf>
    <xf numFmtId="2" fontId="3" fillId="0" borderId="0" xfId="3" applyNumberFormat="1" applyAlignment="1">
      <alignment horizontal="left"/>
    </xf>
    <xf numFmtId="1" fontId="3" fillId="0" borderId="0" xfId="3" applyNumberFormat="1"/>
    <xf numFmtId="0" fontId="11" fillId="0" borderId="0" xfId="5" applyFont="1" applyAlignment="1">
      <alignment horizontal="left" vertical="center"/>
    </xf>
    <xf numFmtId="0" fontId="10" fillId="0" borderId="0" xfId="5"/>
    <xf numFmtId="0" fontId="12" fillId="0" borderId="0" xfId="5" applyFont="1" applyAlignment="1">
      <alignment horizontal="left" vertical="center"/>
    </xf>
    <xf numFmtId="0" fontId="13" fillId="14" borderId="6" xfId="5" applyFont="1" applyFill="1" applyBorder="1" applyAlignment="1">
      <alignment horizontal="left" vertical="center"/>
    </xf>
    <xf numFmtId="0" fontId="12" fillId="15" borderId="6" xfId="5" applyFont="1" applyFill="1" applyBorder="1" applyAlignment="1">
      <alignment horizontal="left" vertical="center"/>
    </xf>
    <xf numFmtId="0" fontId="10" fillId="16" borderId="0" xfId="5" applyFill="1"/>
    <xf numFmtId="0" fontId="12" fillId="17" borderId="6" xfId="5" applyFont="1" applyFill="1" applyBorder="1" applyAlignment="1">
      <alignment horizontal="left" vertical="center"/>
    </xf>
    <xf numFmtId="3" fontId="11" fillId="0" borderId="0" xfId="5" applyNumberFormat="1" applyFont="1" applyAlignment="1">
      <alignment horizontal="right" vertical="center" shrinkToFit="1"/>
    </xf>
    <xf numFmtId="0" fontId="5" fillId="19" borderId="0" xfId="4" applyFill="1"/>
    <xf numFmtId="0" fontId="15" fillId="0" borderId="9" xfId="7" applyFont="1" applyBorder="1"/>
    <xf numFmtId="0" fontId="3" fillId="0" borderId="10" xfId="7" applyBorder="1"/>
    <xf numFmtId="0" fontId="15" fillId="0" borderId="11" xfId="7" applyFont="1" applyBorder="1"/>
    <xf numFmtId="0" fontId="3" fillId="0" borderId="12" xfId="7" applyBorder="1"/>
    <xf numFmtId="0" fontId="15" fillId="0" borderId="13" xfId="7" applyFont="1" applyBorder="1"/>
    <xf numFmtId="0" fontId="3" fillId="0" borderId="14" xfId="7" applyBorder="1"/>
    <xf numFmtId="0" fontId="10" fillId="19" borderId="0" xfId="5" applyFill="1"/>
    <xf numFmtId="43" fontId="3" fillId="0" borderId="0" xfId="1" applyFont="1"/>
    <xf numFmtId="166" fontId="11" fillId="0" borderId="0" xfId="5" applyNumberFormat="1" applyFont="1" applyAlignment="1">
      <alignment horizontal="right" vertical="center" shrinkToFit="1"/>
    </xf>
    <xf numFmtId="166" fontId="11" fillId="18" borderId="0" xfId="5" applyNumberFormat="1" applyFont="1" applyFill="1" applyAlignment="1">
      <alignment horizontal="right" vertical="center" shrinkToFit="1"/>
    </xf>
    <xf numFmtId="4" fontId="11" fillId="18" borderId="0" xfId="5" applyNumberFormat="1" applyFont="1" applyFill="1" applyAlignment="1">
      <alignment horizontal="right" vertical="center" shrinkToFit="1"/>
    </xf>
    <xf numFmtId="4" fontId="11" fillId="0" borderId="0" xfId="5" applyNumberFormat="1" applyFont="1" applyAlignment="1">
      <alignment horizontal="right" vertical="center" shrinkToFit="1"/>
    </xf>
    <xf numFmtId="164" fontId="16" fillId="0" borderId="0" xfId="4" applyNumberFormat="1" applyFont="1"/>
    <xf numFmtId="3" fontId="17" fillId="0" borderId="0" xfId="5" applyNumberFormat="1" applyFont="1" applyAlignment="1">
      <alignment horizontal="right" vertical="center" shrinkToFit="1"/>
    </xf>
    <xf numFmtId="3" fontId="17" fillId="18" borderId="0" xfId="5" applyNumberFormat="1" applyFont="1" applyFill="1" applyAlignment="1">
      <alignment horizontal="right" vertical="center" shrinkToFit="1"/>
    </xf>
    <xf numFmtId="166" fontId="17" fillId="0" borderId="0" xfId="5" applyNumberFormat="1" applyFont="1" applyAlignment="1">
      <alignment horizontal="right" vertical="center" shrinkToFit="1"/>
    </xf>
    <xf numFmtId="4" fontId="17" fillId="0" borderId="0" xfId="5" applyNumberFormat="1" applyFont="1" applyAlignment="1">
      <alignment horizontal="right" vertical="center" shrinkToFit="1"/>
    </xf>
    <xf numFmtId="166" fontId="17" fillId="18" borderId="0" xfId="5" applyNumberFormat="1" applyFont="1" applyFill="1" applyAlignment="1">
      <alignment horizontal="right" vertical="center" shrinkToFit="1"/>
    </xf>
    <xf numFmtId="4" fontId="17" fillId="18" borderId="0" xfId="5" applyNumberFormat="1" applyFont="1" applyFill="1" applyAlignment="1">
      <alignment horizontal="right" vertical="center" shrinkToFit="1"/>
    </xf>
    <xf numFmtId="0" fontId="19" fillId="0" borderId="0" xfId="8" applyFont="1" applyAlignment="1">
      <alignment horizontal="left" indent="3"/>
    </xf>
    <xf numFmtId="0" fontId="20" fillId="0" borderId="0" xfId="8" applyFont="1" applyAlignment="1">
      <alignment vertical="center"/>
    </xf>
    <xf numFmtId="0" fontId="20" fillId="0" borderId="0" xfId="8" applyFont="1"/>
    <xf numFmtId="0" fontId="18" fillId="0" borderId="0" xfId="8"/>
    <xf numFmtId="0" fontId="21" fillId="0" borderId="0" xfId="8" applyFont="1"/>
    <xf numFmtId="0" fontId="19" fillId="0" borderId="0" xfId="8" applyFont="1"/>
    <xf numFmtId="0" fontId="21" fillId="0" borderId="0" xfId="8" applyFont="1" applyAlignment="1">
      <alignment vertical="center"/>
    </xf>
    <xf numFmtId="0" fontId="21" fillId="0" borderId="0" xfId="8" applyFont="1" applyAlignment="1">
      <alignment horizontal="right" vertical="center"/>
    </xf>
    <xf numFmtId="3" fontId="23" fillId="0" borderId="15" xfId="9" applyNumberFormat="1" applyFont="1" applyBorder="1" applyAlignment="1">
      <alignment horizontal="center" vertical="center"/>
    </xf>
    <xf numFmtId="3" fontId="24" fillId="20" borderId="16" xfId="10" applyNumberFormat="1" applyFont="1" applyFill="1" applyBorder="1" applyAlignment="1">
      <alignment vertical="center"/>
    </xf>
    <xf numFmtId="3" fontId="24" fillId="20" borderId="17" xfId="10" applyNumberFormat="1" applyFont="1" applyFill="1" applyBorder="1" applyAlignment="1">
      <alignment horizontal="center" vertical="center"/>
    </xf>
    <xf numFmtId="3" fontId="24" fillId="20" borderId="15" xfId="11" applyNumberFormat="1" applyFont="1" applyFill="1" applyBorder="1" applyAlignment="1">
      <alignment horizontal="center" vertical="center"/>
    </xf>
    <xf numFmtId="3" fontId="24" fillId="20" borderId="20" xfId="11" applyNumberFormat="1" applyFont="1" applyFill="1" applyBorder="1" applyAlignment="1">
      <alignment horizontal="center" vertical="center"/>
    </xf>
    <xf numFmtId="3" fontId="24" fillId="20" borderId="17" xfId="10" applyNumberFormat="1" applyFont="1" applyFill="1" applyBorder="1" applyAlignment="1">
      <alignment vertical="center"/>
    </xf>
    <xf numFmtId="3" fontId="24" fillId="20" borderId="16" xfId="12" applyNumberFormat="1" applyFont="1" applyFill="1" applyBorder="1" applyAlignment="1">
      <alignment vertical="center"/>
    </xf>
    <xf numFmtId="167" fontId="24" fillId="20" borderId="16" xfId="10" applyNumberFormat="1" applyFont="1" applyFill="1" applyBorder="1" applyAlignment="1">
      <alignment horizontal="center" vertical="center"/>
    </xf>
    <xf numFmtId="3" fontId="24" fillId="20" borderId="16" xfId="11" applyNumberFormat="1" applyFont="1" applyFill="1" applyBorder="1" applyAlignment="1">
      <alignment vertical="center"/>
    </xf>
    <xf numFmtId="3" fontId="24" fillId="20" borderId="19" xfId="10" applyNumberFormat="1" applyFont="1" applyFill="1" applyBorder="1" applyAlignment="1">
      <alignment vertical="center"/>
    </xf>
    <xf numFmtId="1" fontId="24" fillId="20" borderId="19" xfId="9" applyNumberFormat="1" applyFont="1" applyFill="1" applyBorder="1" applyAlignment="1">
      <alignment horizontal="center" vertical="center"/>
    </xf>
    <xf numFmtId="168" fontId="25" fillId="0" borderId="21" xfId="13" applyNumberFormat="1" applyFont="1" applyBorder="1" applyAlignment="1">
      <alignment vertical="center"/>
    </xf>
    <xf numFmtId="1" fontId="26" fillId="0" borderId="22" xfId="10" applyNumberFormat="1" applyFont="1" applyBorder="1" applyAlignment="1">
      <alignment horizontal="center" vertical="center"/>
    </xf>
    <xf numFmtId="167" fontId="26" fillId="0" borderId="22" xfId="10" applyNumberFormat="1" applyFont="1" applyBorder="1" applyAlignment="1">
      <alignment horizontal="center" vertical="center"/>
    </xf>
    <xf numFmtId="167" fontId="26" fillId="0" borderId="23" xfId="10" applyNumberFormat="1" applyFont="1" applyBorder="1" applyAlignment="1">
      <alignment horizontal="center" vertical="center"/>
    </xf>
    <xf numFmtId="169" fontId="26" fillId="0" borderId="17" xfId="10" applyNumberFormat="1" applyFont="1" applyBorder="1" applyAlignment="1">
      <alignment vertical="center"/>
    </xf>
    <xf numFmtId="3" fontId="26" fillId="0" borderId="17" xfId="10" applyNumberFormat="1" applyFont="1" applyBorder="1" applyAlignment="1">
      <alignment vertical="center"/>
    </xf>
    <xf numFmtId="170" fontId="26" fillId="0" borderId="17" xfId="10" applyNumberFormat="1" applyFont="1" applyBorder="1" applyAlignment="1">
      <alignment horizontal="right" vertical="center"/>
    </xf>
    <xf numFmtId="3" fontId="26" fillId="0" borderId="17" xfId="10" applyNumberFormat="1" applyFont="1" applyBorder="1" applyAlignment="1">
      <alignment horizontal="right" vertical="center"/>
    </xf>
    <xf numFmtId="3" fontId="26" fillId="0" borderId="17" xfId="14" applyNumberFormat="1" applyFont="1" applyBorder="1" applyAlignment="1">
      <alignment horizontal="center" vertical="center"/>
    </xf>
    <xf numFmtId="3" fontId="26" fillId="0" borderId="17" xfId="10" applyNumberFormat="1" applyFont="1" applyBorder="1" applyAlignment="1">
      <alignment horizontal="center" vertical="center"/>
    </xf>
    <xf numFmtId="170" fontId="26" fillId="0" borderId="17" xfId="10" applyNumberFormat="1" applyFont="1" applyBorder="1" applyAlignment="1">
      <alignment horizontal="center" vertical="center"/>
    </xf>
    <xf numFmtId="3" fontId="26" fillId="0" borderId="19" xfId="10" applyNumberFormat="1" applyFont="1" applyBorder="1" applyAlignment="1">
      <alignment vertical="center"/>
    </xf>
    <xf numFmtId="170" fontId="26" fillId="0" borderId="19" xfId="10" applyNumberFormat="1" applyFont="1" applyBorder="1" applyAlignment="1">
      <alignment horizontal="right" vertical="center"/>
    </xf>
    <xf numFmtId="171" fontId="26" fillId="0" borderId="17" xfId="10" applyNumberFormat="1" applyFont="1" applyBorder="1" applyAlignment="1">
      <alignment vertical="center"/>
    </xf>
    <xf numFmtId="169" fontId="26" fillId="0" borderId="16" xfId="10" applyNumberFormat="1" applyFont="1" applyBorder="1" applyAlignment="1">
      <alignment vertical="center" wrapText="1"/>
    </xf>
    <xf numFmtId="3" fontId="26" fillId="0" borderId="16" xfId="10" applyNumberFormat="1" applyFont="1" applyBorder="1" applyAlignment="1">
      <alignment vertical="center"/>
    </xf>
    <xf numFmtId="170" fontId="26" fillId="0" borderId="16" xfId="10" applyNumberFormat="1" applyFont="1" applyBorder="1" applyAlignment="1">
      <alignment horizontal="right" vertical="center"/>
    </xf>
    <xf numFmtId="3" fontId="26" fillId="0" borderId="16" xfId="10" applyNumberFormat="1" applyFont="1" applyBorder="1" applyAlignment="1">
      <alignment horizontal="right" vertical="center"/>
    </xf>
    <xf numFmtId="3" fontId="17" fillId="0" borderId="16" xfId="10" applyNumberFormat="1" applyFont="1" applyBorder="1" applyAlignment="1">
      <alignment vertical="center"/>
    </xf>
    <xf numFmtId="169" fontId="26" fillId="0" borderId="19" xfId="10" applyNumberFormat="1" applyFont="1" applyBorder="1" applyAlignment="1">
      <alignment vertical="center" wrapText="1"/>
    </xf>
    <xf numFmtId="3" fontId="26" fillId="0" borderId="19" xfId="10" applyNumberFormat="1" applyFont="1" applyBorder="1" applyAlignment="1">
      <alignment horizontal="right" vertical="center"/>
    </xf>
    <xf numFmtId="3" fontId="17" fillId="0" borderId="19" xfId="10" applyNumberFormat="1" applyFont="1" applyBorder="1" applyAlignment="1">
      <alignment vertical="center"/>
    </xf>
    <xf numFmtId="169" fontId="24" fillId="21" borderId="24" xfId="10" applyNumberFormat="1" applyFont="1" applyFill="1" applyBorder="1" applyAlignment="1">
      <alignment vertical="center" wrapText="1"/>
    </xf>
    <xf numFmtId="3" fontId="24" fillId="21" borderId="24" xfId="10" applyNumberFormat="1" applyFont="1" applyFill="1" applyBorder="1" applyAlignment="1">
      <alignment vertical="center" wrapText="1"/>
    </xf>
    <xf numFmtId="170" fontId="24" fillId="21" borderId="24" xfId="10" applyNumberFormat="1" applyFont="1" applyFill="1" applyBorder="1" applyAlignment="1">
      <alignment horizontal="right" vertical="center" wrapText="1"/>
    </xf>
    <xf numFmtId="3" fontId="24" fillId="21" borderId="24" xfId="10" applyNumberFormat="1" applyFont="1" applyFill="1" applyBorder="1" applyAlignment="1">
      <alignment horizontal="right" vertical="center" wrapText="1"/>
    </xf>
    <xf numFmtId="3" fontId="27" fillId="21" borderId="24" xfId="10" applyNumberFormat="1" applyFont="1" applyFill="1" applyBorder="1" applyAlignment="1">
      <alignment horizontal="center" vertical="center" wrapText="1"/>
    </xf>
    <xf numFmtId="170" fontId="27" fillId="21" borderId="24" xfId="10" applyNumberFormat="1" applyFont="1" applyFill="1" applyBorder="1" applyAlignment="1">
      <alignment horizontal="center" vertical="center" wrapText="1"/>
    </xf>
    <xf numFmtId="0" fontId="18" fillId="0" borderId="0" xfId="8" applyAlignment="1">
      <alignment wrapText="1"/>
    </xf>
    <xf numFmtId="3" fontId="24" fillId="21" borderId="19" xfId="10" applyNumberFormat="1" applyFont="1" applyFill="1" applyBorder="1" applyAlignment="1">
      <alignment vertical="center" wrapText="1"/>
    </xf>
    <xf numFmtId="3" fontId="24" fillId="21" borderId="24" xfId="10" applyNumberFormat="1" applyFont="1" applyFill="1" applyBorder="1" applyAlignment="1">
      <alignment horizontal="center" vertical="center" wrapText="1"/>
    </xf>
    <xf numFmtId="170" fontId="24" fillId="21" borderId="24" xfId="10" applyNumberFormat="1" applyFont="1" applyFill="1" applyBorder="1" applyAlignment="1">
      <alignment horizontal="center" vertical="center" wrapText="1"/>
    </xf>
    <xf numFmtId="168" fontId="25" fillId="0" borderId="25" xfId="13" applyNumberFormat="1" applyFont="1" applyBorder="1" applyAlignment="1">
      <alignment vertical="center"/>
    </xf>
    <xf numFmtId="3" fontId="25" fillId="0" borderId="0" xfId="10" applyNumberFormat="1" applyFont="1" applyAlignment="1">
      <alignment vertical="center"/>
    </xf>
    <xf numFmtId="170" fontId="25" fillId="0" borderId="0" xfId="10" applyNumberFormat="1" applyFont="1" applyAlignment="1">
      <alignment horizontal="right" vertical="center"/>
    </xf>
    <xf numFmtId="3" fontId="25" fillId="0" borderId="0" xfId="10" applyNumberFormat="1" applyFont="1" applyAlignment="1">
      <alignment horizontal="right" vertical="center"/>
    </xf>
    <xf numFmtId="3" fontId="25" fillId="0" borderId="0" xfId="14" applyNumberFormat="1" applyFont="1" applyAlignment="1">
      <alignment horizontal="center" vertical="center"/>
    </xf>
    <xf numFmtId="3" fontId="25" fillId="0" borderId="0" xfId="10" applyNumberFormat="1" applyFont="1" applyAlignment="1">
      <alignment horizontal="center" vertical="center"/>
    </xf>
    <xf numFmtId="170" fontId="25" fillId="0" borderId="26" xfId="10" applyNumberFormat="1" applyFont="1" applyBorder="1" applyAlignment="1">
      <alignment horizontal="center" vertical="center"/>
    </xf>
    <xf numFmtId="3" fontId="24" fillId="21" borderId="24" xfId="10" applyNumberFormat="1" applyFont="1" applyFill="1" applyBorder="1" applyAlignment="1">
      <alignment vertical="center"/>
    </xf>
    <xf numFmtId="170" fontId="24" fillId="21" borderId="24" xfId="10" applyNumberFormat="1" applyFont="1" applyFill="1" applyBorder="1" applyAlignment="1">
      <alignment horizontal="right" vertical="center"/>
    </xf>
    <xf numFmtId="3" fontId="24" fillId="21" borderId="24" xfId="14" applyNumberFormat="1" applyFont="1" applyFill="1" applyBorder="1" applyAlignment="1">
      <alignment horizontal="center" vertical="center"/>
    </xf>
    <xf numFmtId="170" fontId="24" fillId="21" borderId="19" xfId="10" applyNumberFormat="1" applyFont="1" applyFill="1" applyBorder="1" applyAlignment="1">
      <alignment horizontal="right" vertical="center"/>
    </xf>
    <xf numFmtId="3" fontId="24" fillId="21" borderId="24" xfId="10" applyNumberFormat="1" applyFont="1" applyFill="1" applyBorder="1" applyAlignment="1">
      <alignment horizontal="center" vertical="center"/>
    </xf>
    <xf numFmtId="170" fontId="24" fillId="21" borderId="24" xfId="10" applyNumberFormat="1" applyFont="1" applyFill="1" applyBorder="1" applyAlignment="1">
      <alignment horizontal="center" vertical="center"/>
    </xf>
    <xf numFmtId="3" fontId="28" fillId="0" borderId="0" xfId="9" applyNumberFormat="1" applyFont="1" applyAlignment="1">
      <alignment horizontal="left" vertical="center"/>
    </xf>
    <xf numFmtId="3" fontId="28" fillId="0" borderId="0" xfId="10" applyNumberFormat="1" applyFont="1" applyAlignment="1">
      <alignment horizontal="center" vertical="center"/>
    </xf>
    <xf numFmtId="3" fontId="26" fillId="0" borderId="0" xfId="10" applyNumberFormat="1" applyFont="1" applyAlignment="1">
      <alignment vertical="center"/>
    </xf>
    <xf numFmtId="167" fontId="26" fillId="0" borderId="0" xfId="10" applyNumberFormat="1" applyFont="1" applyAlignment="1">
      <alignment vertical="center"/>
    </xf>
    <xf numFmtId="0" fontId="29" fillId="0" borderId="0" xfId="15" applyFont="1" applyAlignment="1" applyProtection="1">
      <alignment horizontal="left" indent="3"/>
      <protection locked="0"/>
    </xf>
    <xf numFmtId="0" fontId="30" fillId="0" borderId="0" xfId="15" applyFont="1" applyAlignment="1" applyProtection="1">
      <alignment vertical="center"/>
      <protection locked="0"/>
    </xf>
    <xf numFmtId="0" fontId="30" fillId="0" borderId="0" xfId="15" applyFont="1" applyProtection="1">
      <protection locked="0"/>
    </xf>
    <xf numFmtId="0" fontId="18" fillId="0" borderId="0" xfId="15"/>
    <xf numFmtId="0" fontId="31" fillId="0" borderId="0" xfId="15" applyFont="1" applyProtection="1">
      <protection locked="0"/>
    </xf>
    <xf numFmtId="0" fontId="29" fillId="0" borderId="0" xfId="15" applyFont="1" applyProtection="1">
      <protection locked="0"/>
    </xf>
    <xf numFmtId="0" fontId="31" fillId="0" borderId="0" xfId="15" applyFont="1" applyAlignment="1" applyProtection="1">
      <alignment vertical="center"/>
      <protection locked="0"/>
    </xf>
    <xf numFmtId="0" fontId="31" fillId="0" borderId="0" xfId="15" applyFont="1" applyAlignment="1" applyProtection="1">
      <alignment horizontal="right" vertical="center"/>
      <protection locked="0"/>
    </xf>
    <xf numFmtId="3" fontId="32" fillId="0" borderId="15" xfId="16" applyNumberFormat="1" applyFont="1" applyBorder="1" applyAlignment="1" applyProtection="1">
      <alignment horizontal="center" vertical="center"/>
      <protection locked="0"/>
    </xf>
    <xf numFmtId="3" fontId="33" fillId="20" borderId="16" xfId="17" applyNumberFormat="1" applyFont="1" applyFill="1" applyBorder="1" applyAlignment="1" applyProtection="1">
      <alignment vertical="center"/>
      <protection locked="0"/>
    </xf>
    <xf numFmtId="3" fontId="33" fillId="20" borderId="17" xfId="17" applyNumberFormat="1" applyFont="1" applyFill="1" applyBorder="1" applyAlignment="1" applyProtection="1">
      <alignment horizontal="center" vertical="center"/>
      <protection locked="0"/>
    </xf>
    <xf numFmtId="3" fontId="33" fillId="20" borderId="15" xfId="18" applyNumberFormat="1" applyFont="1" applyFill="1" applyBorder="1" applyAlignment="1" applyProtection="1">
      <alignment horizontal="center" vertical="center"/>
      <protection locked="0"/>
    </xf>
    <xf numFmtId="3" fontId="33" fillId="20" borderId="20" xfId="18" applyNumberFormat="1" applyFont="1" applyFill="1" applyBorder="1" applyAlignment="1" applyProtection="1">
      <alignment horizontal="center" vertical="center"/>
      <protection locked="0"/>
    </xf>
    <xf numFmtId="3" fontId="33" fillId="20" borderId="17" xfId="17" applyNumberFormat="1" applyFont="1" applyFill="1" applyBorder="1" applyAlignment="1" applyProtection="1">
      <alignment vertical="center"/>
      <protection locked="0"/>
    </xf>
    <xf numFmtId="3" fontId="33" fillId="20" borderId="16" xfId="19" applyNumberFormat="1" applyFont="1" applyFill="1" applyBorder="1" applyAlignment="1" applyProtection="1">
      <alignment vertical="center"/>
      <protection locked="0"/>
    </xf>
    <xf numFmtId="167" fontId="33" fillId="20" borderId="16" xfId="17" applyNumberFormat="1" applyFont="1" applyFill="1" applyBorder="1" applyAlignment="1" applyProtection="1">
      <alignment horizontal="center" vertical="center"/>
      <protection locked="0"/>
    </xf>
    <xf numFmtId="3" fontId="33" fillId="20" borderId="16" xfId="18" applyNumberFormat="1" applyFont="1" applyFill="1" applyBorder="1" applyAlignment="1" applyProtection="1">
      <alignment vertical="center"/>
      <protection locked="0"/>
    </xf>
    <xf numFmtId="3" fontId="33" fillId="20" borderId="19" xfId="17" applyNumberFormat="1" applyFont="1" applyFill="1" applyBorder="1" applyAlignment="1" applyProtection="1">
      <alignment vertical="center"/>
      <protection locked="0"/>
    </xf>
    <xf numFmtId="1" fontId="33" fillId="20" borderId="19" xfId="16" applyNumberFormat="1" applyFont="1" applyFill="1" applyBorder="1" applyAlignment="1" applyProtection="1">
      <alignment horizontal="center" vertical="center"/>
      <protection locked="0"/>
    </xf>
    <xf numFmtId="169" fontId="35" fillId="0" borderId="27" xfId="17" applyNumberFormat="1" applyFont="1" applyBorder="1" applyAlignment="1" applyProtection="1">
      <alignment vertical="center"/>
      <protection locked="0"/>
    </xf>
    <xf numFmtId="3" fontId="35" fillId="0" borderId="27" xfId="17" applyNumberFormat="1" applyFont="1" applyBorder="1" applyAlignment="1" applyProtection="1">
      <alignment horizontal="right" vertical="center"/>
      <protection locked="0"/>
    </xf>
    <xf numFmtId="170" fontId="35" fillId="0" borderId="27" xfId="17" applyNumberFormat="1" applyFont="1" applyBorder="1" applyAlignment="1" applyProtection="1">
      <alignment horizontal="right" vertical="center"/>
      <protection locked="0"/>
    </xf>
    <xf numFmtId="3" fontId="35" fillId="0" borderId="27" xfId="21" applyNumberFormat="1" applyFont="1" applyBorder="1" applyAlignment="1" applyProtection="1">
      <alignment horizontal="right" vertical="center"/>
      <protection locked="0"/>
    </xf>
    <xf numFmtId="169" fontId="35" fillId="0" borderId="17" xfId="17" applyNumberFormat="1" applyFont="1" applyBorder="1" applyAlignment="1" applyProtection="1">
      <alignment vertical="center"/>
      <protection locked="0"/>
    </xf>
    <xf numFmtId="3" fontId="35" fillId="0" borderId="17" xfId="17" applyNumberFormat="1" applyFont="1" applyBorder="1" applyAlignment="1" applyProtection="1">
      <alignment horizontal="right" vertical="center"/>
      <protection locked="0"/>
    </xf>
    <xf numFmtId="170" fontId="35" fillId="0" borderId="17" xfId="17" applyNumberFormat="1" applyFont="1" applyBorder="1" applyAlignment="1" applyProtection="1">
      <alignment horizontal="right" vertical="center"/>
      <protection locked="0"/>
    </xf>
    <xf numFmtId="3" fontId="35" fillId="0" borderId="19" xfId="17" applyNumberFormat="1" applyFont="1" applyBorder="1" applyAlignment="1" applyProtection="1">
      <alignment horizontal="right" vertical="center"/>
      <protection locked="0"/>
    </xf>
    <xf numFmtId="170" fontId="35" fillId="0" borderId="19" xfId="17" applyNumberFormat="1" applyFont="1" applyBorder="1" applyAlignment="1" applyProtection="1">
      <alignment horizontal="right" vertical="center"/>
      <protection locked="0"/>
    </xf>
    <xf numFmtId="171" fontId="35" fillId="0" borderId="17" xfId="17" applyNumberFormat="1" applyFont="1" applyBorder="1" applyAlignment="1" applyProtection="1">
      <alignment horizontal="right" vertical="center"/>
      <protection locked="0"/>
    </xf>
    <xf numFmtId="169" fontId="35" fillId="0" borderId="16" xfId="17" applyNumberFormat="1" applyFont="1" applyBorder="1" applyAlignment="1" applyProtection="1">
      <alignment vertical="center" wrapText="1"/>
      <protection locked="0"/>
    </xf>
    <xf numFmtId="3" fontId="35" fillId="0" borderId="16" xfId="17" applyNumberFormat="1" applyFont="1" applyBorder="1" applyAlignment="1" applyProtection="1">
      <alignment horizontal="right" vertical="center"/>
      <protection locked="0"/>
    </xf>
    <xf numFmtId="170" fontId="35" fillId="0" borderId="16" xfId="17" applyNumberFormat="1" applyFont="1" applyBorder="1" applyAlignment="1" applyProtection="1">
      <alignment horizontal="right" vertical="center"/>
      <protection locked="0"/>
    </xf>
    <xf numFmtId="3" fontId="36" fillId="0" borderId="16" xfId="17" applyNumberFormat="1" applyFont="1" applyBorder="1" applyAlignment="1" applyProtection="1">
      <alignment horizontal="right" vertical="center"/>
      <protection locked="0"/>
    </xf>
    <xf numFmtId="169" fontId="35" fillId="0" borderId="19" xfId="17" applyNumberFormat="1" applyFont="1" applyBorder="1" applyAlignment="1" applyProtection="1">
      <alignment vertical="center" wrapText="1"/>
      <protection locked="0"/>
    </xf>
    <xf numFmtId="3" fontId="36" fillId="0" borderId="19" xfId="17" applyNumberFormat="1" applyFont="1" applyBorder="1" applyAlignment="1" applyProtection="1">
      <alignment horizontal="right" vertical="center"/>
      <protection locked="0"/>
    </xf>
    <xf numFmtId="169" fontId="33" fillId="21" borderId="24" xfId="17" applyNumberFormat="1" applyFont="1" applyFill="1" applyBorder="1" applyAlignment="1" applyProtection="1">
      <alignment vertical="center" wrapText="1"/>
      <protection locked="0"/>
    </xf>
    <xf numFmtId="3" fontId="33" fillId="21" borderId="24" xfId="17" applyNumberFormat="1" applyFont="1" applyFill="1" applyBorder="1" applyAlignment="1" applyProtection="1">
      <alignment horizontal="right" vertical="center" wrapText="1"/>
      <protection locked="0"/>
    </xf>
    <xf numFmtId="170" fontId="33" fillId="21" borderId="24" xfId="17" applyNumberFormat="1" applyFont="1" applyFill="1" applyBorder="1" applyAlignment="1" applyProtection="1">
      <alignment horizontal="right" vertical="center" wrapText="1"/>
      <protection locked="0"/>
    </xf>
    <xf numFmtId="3" fontId="37" fillId="21" borderId="24" xfId="17" applyNumberFormat="1" applyFont="1" applyFill="1" applyBorder="1" applyAlignment="1" applyProtection="1">
      <alignment horizontal="right" vertical="center" wrapText="1"/>
      <protection locked="0"/>
    </xf>
    <xf numFmtId="170" fontId="37" fillId="21" borderId="24" xfId="17" applyNumberFormat="1" applyFont="1" applyFill="1" applyBorder="1" applyAlignment="1" applyProtection="1">
      <alignment horizontal="right" vertical="center" wrapText="1"/>
      <protection locked="0"/>
    </xf>
    <xf numFmtId="3" fontId="33" fillId="21" borderId="19" xfId="17" applyNumberFormat="1" applyFont="1" applyFill="1" applyBorder="1" applyAlignment="1" applyProtection="1">
      <alignment horizontal="right" vertical="center" wrapText="1"/>
      <protection locked="0"/>
    </xf>
    <xf numFmtId="3" fontId="33" fillId="21" borderId="24" xfId="17" applyNumberFormat="1" applyFont="1" applyFill="1" applyBorder="1" applyAlignment="1" applyProtection="1">
      <alignment horizontal="right" vertical="center"/>
      <protection locked="0"/>
    </xf>
    <xf numFmtId="170" fontId="33" fillId="21" borderId="24" xfId="17" applyNumberFormat="1" applyFont="1" applyFill="1" applyBorder="1" applyAlignment="1" applyProtection="1">
      <alignment horizontal="right" vertical="center"/>
      <protection locked="0"/>
    </xf>
    <xf numFmtId="3" fontId="33" fillId="21" borderId="24" xfId="21" applyNumberFormat="1" applyFont="1" applyFill="1" applyBorder="1" applyAlignment="1" applyProtection="1">
      <alignment horizontal="right" vertical="center"/>
      <protection locked="0"/>
    </xf>
    <xf numFmtId="170" fontId="33" fillId="21" borderId="19" xfId="17" applyNumberFormat="1" applyFont="1" applyFill="1" applyBorder="1" applyAlignment="1" applyProtection="1">
      <alignment horizontal="right" vertical="center"/>
      <protection locked="0"/>
    </xf>
    <xf numFmtId="3" fontId="38" fillId="0" borderId="0" xfId="16" applyNumberFormat="1" applyFont="1" applyAlignment="1" applyProtection="1">
      <alignment horizontal="left" vertical="center"/>
      <protection locked="0"/>
    </xf>
    <xf numFmtId="3" fontId="38" fillId="0" borderId="0" xfId="17" applyNumberFormat="1" applyFont="1" applyAlignment="1" applyProtection="1">
      <alignment horizontal="center" vertical="center"/>
      <protection locked="0"/>
    </xf>
    <xf numFmtId="3" fontId="35" fillId="0" borderId="0" xfId="17" applyNumberFormat="1" applyFont="1" applyAlignment="1" applyProtection="1">
      <alignment vertical="center"/>
      <protection locked="0"/>
    </xf>
    <xf numFmtId="167" fontId="35" fillId="0" borderId="0" xfId="17" applyNumberFormat="1" applyFont="1" applyAlignment="1" applyProtection="1">
      <alignment vertical="center"/>
      <protection locked="0"/>
    </xf>
    <xf numFmtId="3" fontId="32" fillId="0" borderId="15" xfId="15" applyNumberFormat="1" applyFont="1" applyBorder="1" applyAlignment="1" applyProtection="1">
      <alignment horizontal="center" vertical="center"/>
      <protection locked="0"/>
    </xf>
    <xf numFmtId="3" fontId="33" fillId="20" borderId="16" xfId="15" applyNumberFormat="1" applyFont="1" applyFill="1" applyBorder="1" applyAlignment="1" applyProtection="1">
      <alignment vertical="center"/>
      <protection locked="0"/>
    </xf>
    <xf numFmtId="3" fontId="33" fillId="20" borderId="17" xfId="15" applyNumberFormat="1" applyFont="1" applyFill="1" applyBorder="1" applyAlignment="1" applyProtection="1">
      <alignment horizontal="center" vertical="center"/>
      <protection locked="0"/>
    </xf>
    <xf numFmtId="3" fontId="33" fillId="20" borderId="15" xfId="15" applyNumberFormat="1" applyFont="1" applyFill="1" applyBorder="1" applyAlignment="1" applyProtection="1">
      <alignment horizontal="center" vertical="center"/>
      <protection locked="0"/>
    </xf>
    <xf numFmtId="3" fontId="33" fillId="20" borderId="20" xfId="15" applyNumberFormat="1" applyFont="1" applyFill="1" applyBorder="1" applyAlignment="1" applyProtection="1">
      <alignment horizontal="center" vertical="center"/>
      <protection locked="0"/>
    </xf>
    <xf numFmtId="3" fontId="33" fillId="20" borderId="17" xfId="15" applyNumberFormat="1" applyFont="1" applyFill="1" applyBorder="1" applyAlignment="1" applyProtection="1">
      <alignment vertical="center"/>
      <protection locked="0"/>
    </xf>
    <xf numFmtId="167" fontId="33" fillId="20" borderId="16" xfId="15" applyNumberFormat="1" applyFont="1" applyFill="1" applyBorder="1" applyAlignment="1" applyProtection="1">
      <alignment horizontal="center" vertical="center"/>
      <protection locked="0"/>
    </xf>
    <xf numFmtId="3" fontId="33" fillId="20" borderId="19" xfId="15" applyNumberFormat="1" applyFont="1" applyFill="1" applyBorder="1" applyAlignment="1" applyProtection="1">
      <alignment vertical="center"/>
      <protection locked="0"/>
    </xf>
    <xf numFmtId="1" fontId="33" fillId="20" borderId="19" xfId="15" applyNumberFormat="1" applyFont="1" applyFill="1" applyBorder="1" applyAlignment="1" applyProtection="1">
      <alignment horizontal="center" vertical="center"/>
      <protection locked="0"/>
    </xf>
    <xf numFmtId="169" fontId="35" fillId="0" borderId="27" xfId="15" applyNumberFormat="1" applyFont="1" applyBorder="1" applyAlignment="1" applyProtection="1">
      <alignment vertical="center"/>
      <protection locked="0"/>
    </xf>
    <xf numFmtId="3" fontId="35" fillId="0" borderId="27" xfId="15" applyNumberFormat="1" applyFont="1" applyBorder="1" applyAlignment="1" applyProtection="1">
      <alignment horizontal="right" vertical="center"/>
      <protection locked="0"/>
    </xf>
    <xf numFmtId="170" fontId="35" fillId="0" borderId="27" xfId="15" applyNumberFormat="1" applyFont="1" applyBorder="1" applyAlignment="1" applyProtection="1">
      <alignment horizontal="right" vertical="center"/>
      <protection locked="0"/>
    </xf>
    <xf numFmtId="172" fontId="35" fillId="0" borderId="27" xfId="15" applyNumberFormat="1" applyFont="1" applyBorder="1" applyAlignment="1" applyProtection="1">
      <alignment horizontal="right" vertical="center"/>
      <protection locked="0"/>
    </xf>
    <xf numFmtId="169" fontId="35" fillId="0" borderId="17" xfId="15" applyNumberFormat="1" applyFont="1" applyBorder="1" applyAlignment="1" applyProtection="1">
      <alignment vertical="center"/>
      <protection locked="0"/>
    </xf>
    <xf numFmtId="3" fontId="35" fillId="0" borderId="17" xfId="15" applyNumberFormat="1" applyFont="1" applyBorder="1" applyAlignment="1" applyProtection="1">
      <alignment horizontal="right" vertical="center"/>
      <protection locked="0"/>
    </xf>
    <xf numFmtId="170" fontId="35" fillId="0" borderId="17" xfId="15" applyNumberFormat="1" applyFont="1" applyBorder="1" applyAlignment="1" applyProtection="1">
      <alignment horizontal="right" vertical="center"/>
      <protection locked="0"/>
    </xf>
    <xf numFmtId="172" fontId="35" fillId="0" borderId="17" xfId="15" applyNumberFormat="1" applyFont="1" applyBorder="1" applyAlignment="1" applyProtection="1">
      <alignment horizontal="right" vertical="center"/>
      <protection locked="0"/>
    </xf>
    <xf numFmtId="170" fontId="35" fillId="0" borderId="19" xfId="15" applyNumberFormat="1" applyFont="1" applyBorder="1" applyAlignment="1" applyProtection="1">
      <alignment horizontal="right" vertical="center"/>
      <protection locked="0"/>
    </xf>
    <xf numFmtId="169" fontId="35" fillId="0" borderId="16" xfId="15" applyNumberFormat="1" applyFont="1" applyBorder="1" applyAlignment="1" applyProtection="1">
      <alignment vertical="center" wrapText="1"/>
      <protection locked="0"/>
    </xf>
    <xf numFmtId="3" fontId="36" fillId="0" borderId="17" xfId="15" applyNumberFormat="1" applyFont="1" applyBorder="1" applyAlignment="1" applyProtection="1">
      <alignment horizontal="right" vertical="center"/>
      <protection locked="0"/>
    </xf>
    <xf numFmtId="169" fontId="35" fillId="0" borderId="19" xfId="15" applyNumberFormat="1" applyFont="1" applyBorder="1" applyAlignment="1" applyProtection="1">
      <alignment vertical="center" wrapText="1"/>
      <protection locked="0"/>
    </xf>
    <xf numFmtId="169" fontId="33" fillId="21" borderId="24" xfId="15" applyNumberFormat="1" applyFont="1" applyFill="1" applyBorder="1" applyAlignment="1" applyProtection="1">
      <alignment vertical="center" wrapText="1"/>
      <protection locked="0"/>
    </xf>
    <xf numFmtId="3" fontId="33" fillId="21" borderId="24" xfId="15" applyNumberFormat="1" applyFont="1" applyFill="1" applyBorder="1" applyAlignment="1" applyProtection="1">
      <alignment horizontal="right" vertical="center"/>
      <protection locked="0"/>
    </xf>
    <xf numFmtId="170" fontId="33" fillId="21" borderId="24" xfId="15" applyNumberFormat="1" applyFont="1" applyFill="1" applyBorder="1" applyAlignment="1" applyProtection="1">
      <alignment horizontal="right" vertical="center"/>
      <protection locked="0"/>
    </xf>
    <xf numFmtId="173" fontId="33" fillId="21" borderId="24" xfId="15" applyNumberFormat="1" applyFont="1" applyFill="1" applyBorder="1" applyAlignment="1">
      <alignment horizontal="right" vertical="center"/>
    </xf>
    <xf numFmtId="3" fontId="33" fillId="21" borderId="24" xfId="15" applyNumberFormat="1" applyFont="1" applyFill="1" applyBorder="1" applyAlignment="1">
      <alignment horizontal="right" vertical="center"/>
    </xf>
    <xf numFmtId="170" fontId="33" fillId="21" borderId="24" xfId="15" applyNumberFormat="1" applyFont="1" applyFill="1" applyBorder="1" applyAlignment="1">
      <alignment horizontal="right" vertical="center"/>
    </xf>
    <xf numFmtId="3" fontId="38" fillId="0" borderId="0" xfId="15" applyNumberFormat="1" applyFont="1" applyAlignment="1" applyProtection="1">
      <alignment horizontal="left" vertical="center"/>
      <protection locked="0"/>
    </xf>
    <xf numFmtId="3" fontId="38" fillId="0" borderId="0" xfId="15" applyNumberFormat="1" applyFont="1" applyAlignment="1" applyProtection="1">
      <alignment horizontal="center" vertical="center"/>
      <protection locked="0"/>
    </xf>
    <xf numFmtId="3" fontId="35" fillId="0" borderId="0" xfId="15" applyNumberFormat="1" applyFont="1" applyAlignment="1" applyProtection="1">
      <alignment vertical="center"/>
      <protection locked="0"/>
    </xf>
    <xf numFmtId="167" fontId="35" fillId="0" borderId="0" xfId="15" applyNumberFormat="1" applyFont="1" applyAlignment="1" applyProtection="1">
      <alignment vertical="center"/>
      <protection locked="0"/>
    </xf>
    <xf numFmtId="3" fontId="11" fillId="0" borderId="17" xfId="10" applyNumberFormat="1" applyFont="1" applyBorder="1" applyAlignment="1">
      <alignment vertical="center"/>
    </xf>
    <xf numFmtId="3" fontId="39" fillId="0" borderId="27" xfId="17" applyNumberFormat="1" applyFont="1" applyBorder="1" applyAlignment="1" applyProtection="1">
      <alignment horizontal="right" vertical="center"/>
      <protection locked="0"/>
    </xf>
    <xf numFmtId="3" fontId="39" fillId="0" borderId="17" xfId="17" applyNumberFormat="1" applyFont="1" applyBorder="1" applyAlignment="1" applyProtection="1">
      <alignment horizontal="right" vertical="center"/>
      <protection locked="0"/>
    </xf>
    <xf numFmtId="3" fontId="39" fillId="0" borderId="19" xfId="17" applyNumberFormat="1" applyFont="1" applyBorder="1" applyAlignment="1" applyProtection="1">
      <alignment horizontal="right" vertical="center"/>
      <protection locked="0"/>
    </xf>
    <xf numFmtId="3" fontId="39" fillId="0" borderId="27" xfId="15" applyNumberFormat="1" applyFont="1" applyBorder="1" applyAlignment="1" applyProtection="1">
      <alignment horizontal="right" vertical="center"/>
      <protection locked="0"/>
    </xf>
    <xf numFmtId="3" fontId="39" fillId="0" borderId="17" xfId="15" applyNumberFormat="1" applyFont="1" applyBorder="1" applyAlignment="1" applyProtection="1">
      <alignment horizontal="right" vertical="center"/>
      <protection locked="0"/>
    </xf>
    <xf numFmtId="0" fontId="3" fillId="0" borderId="28" xfId="3" applyBorder="1"/>
    <xf numFmtId="171" fontId="17" fillId="0" borderId="17" xfId="10" applyNumberFormat="1" applyFont="1" applyBorder="1" applyAlignment="1">
      <alignment vertical="center"/>
    </xf>
    <xf numFmtId="171" fontId="36" fillId="0" borderId="17" xfId="17" applyNumberFormat="1" applyFont="1" applyBorder="1" applyAlignment="1" applyProtection="1">
      <alignment horizontal="right" vertical="center"/>
      <protection locked="0"/>
    </xf>
    <xf numFmtId="170" fontId="36" fillId="0" borderId="19" xfId="15" applyNumberFormat="1" applyFont="1" applyBorder="1" applyAlignment="1" applyProtection="1">
      <alignment horizontal="right" vertical="center"/>
      <protection locked="0"/>
    </xf>
    <xf numFmtId="0" fontId="18" fillId="19" borderId="0" xfId="8" applyFill="1"/>
    <xf numFmtId="0" fontId="18" fillId="19" borderId="0" xfId="8" applyFill="1" applyAlignment="1">
      <alignment wrapText="1"/>
    </xf>
    <xf numFmtId="174" fontId="3" fillId="0" borderId="0" xfId="1" applyNumberFormat="1" applyFont="1"/>
    <xf numFmtId="9" fontId="0" fillId="0" borderId="0" xfId="22" applyFont="1"/>
    <xf numFmtId="0" fontId="0" fillId="19" borderId="0" xfId="0" applyFill="1"/>
    <xf numFmtId="0" fontId="44" fillId="23" borderId="32" xfId="23" applyFont="1" applyFill="1" applyBorder="1" applyAlignment="1">
      <alignment horizontal="center" vertical="center" wrapText="1"/>
    </xf>
    <xf numFmtId="0" fontId="40" fillId="0" borderId="0" xfId="23"/>
    <xf numFmtId="0" fontId="40" fillId="22" borderId="35" xfId="23" applyFill="1" applyBorder="1" applyAlignment="1">
      <alignment horizontal="left" vertical="center" wrapText="1"/>
    </xf>
    <xf numFmtId="0" fontId="44" fillId="23" borderId="28" xfId="23" applyFont="1" applyFill="1" applyBorder="1" applyAlignment="1">
      <alignment vertical="center" wrapText="1"/>
    </xf>
    <xf numFmtId="0" fontId="40" fillId="22" borderId="34" xfId="23" applyFill="1" applyBorder="1" applyAlignment="1">
      <alignment vertical="center" wrapText="1"/>
    </xf>
    <xf numFmtId="0" fontId="44" fillId="23" borderId="32" xfId="0" applyFont="1" applyFill="1" applyBorder="1" applyAlignment="1">
      <alignment horizontal="center" vertical="center" wrapText="1"/>
    </xf>
    <xf numFmtId="0" fontId="40" fillId="22" borderId="34" xfId="0" applyFont="1" applyFill="1" applyBorder="1" applyAlignment="1">
      <alignment vertical="center" wrapText="1"/>
    </xf>
    <xf numFmtId="0" fontId="40" fillId="22" borderId="35" xfId="0" applyFont="1" applyFill="1" applyBorder="1" applyAlignment="1">
      <alignment vertical="center" wrapText="1"/>
    </xf>
    <xf numFmtId="0" fontId="44" fillId="23" borderId="28" xfId="0" applyFont="1" applyFill="1" applyBorder="1" applyAlignment="1">
      <alignment vertical="center" wrapText="1"/>
    </xf>
    <xf numFmtId="0" fontId="40" fillId="22" borderId="33" xfId="23" applyFill="1" applyBorder="1" applyAlignment="1">
      <alignment vertical="center"/>
    </xf>
    <xf numFmtId="0" fontId="40" fillId="22" borderId="33" xfId="23" applyFill="1" applyBorder="1" applyAlignment="1">
      <alignment horizontal="left" vertical="center"/>
    </xf>
    <xf numFmtId="0" fontId="40" fillId="22" borderId="33" xfId="0" applyFont="1" applyFill="1" applyBorder="1" applyAlignment="1">
      <alignment vertical="center"/>
    </xf>
    <xf numFmtId="0" fontId="40" fillId="22" borderId="35" xfId="23" applyFill="1" applyBorder="1" applyAlignment="1">
      <alignment vertical="center" wrapText="1"/>
    </xf>
    <xf numFmtId="0" fontId="42" fillId="0" borderId="34" xfId="23" applyFont="1" applyBorder="1" applyAlignment="1">
      <alignment vertical="center" wrapText="1"/>
    </xf>
    <xf numFmtId="0" fontId="42" fillId="0" borderId="33" xfId="23" applyFont="1" applyBorder="1" applyAlignment="1">
      <alignment vertical="center"/>
    </xf>
    <xf numFmtId="0" fontId="44" fillId="23" borderId="28" xfId="23" applyFont="1" applyFill="1" applyBorder="1" applyAlignment="1">
      <alignment vertical="center"/>
    </xf>
    <xf numFmtId="0" fontId="40" fillId="0" borderId="31" xfId="23" applyBorder="1"/>
    <xf numFmtId="0" fontId="42" fillId="0" borderId="34" xfId="23" applyFont="1" applyBorder="1" applyAlignment="1">
      <alignment vertical="center"/>
    </xf>
    <xf numFmtId="0" fontId="42" fillId="0" borderId="35" xfId="23" applyFont="1" applyBorder="1" applyAlignment="1">
      <alignment vertical="center"/>
    </xf>
    <xf numFmtId="0" fontId="40" fillId="22" borderId="34" xfId="23" applyFill="1" applyBorder="1" applyAlignment="1">
      <alignment vertical="center"/>
    </xf>
    <xf numFmtId="0" fontId="40" fillId="22" borderId="35" xfId="23" applyFill="1" applyBorder="1" applyAlignment="1">
      <alignment vertical="center"/>
    </xf>
    <xf numFmtId="10" fontId="45" fillId="0" borderId="30" xfId="23" applyNumberFormat="1" applyFont="1" applyBorder="1" applyAlignment="1">
      <alignment horizontal="center" vertical="center"/>
    </xf>
    <xf numFmtId="9" fontId="45" fillId="0" borderId="28" xfId="23" applyNumberFormat="1" applyFont="1" applyBorder="1" applyAlignment="1">
      <alignment horizontal="center" vertical="center"/>
    </xf>
    <xf numFmtId="10" fontId="45" fillId="0" borderId="30" xfId="0" applyNumberFormat="1" applyFont="1" applyBorder="1" applyAlignment="1">
      <alignment horizontal="center" vertical="center"/>
    </xf>
    <xf numFmtId="9" fontId="45" fillId="0" borderId="28" xfId="0" applyNumberFormat="1" applyFont="1" applyBorder="1" applyAlignment="1">
      <alignment horizontal="center" vertical="center"/>
    </xf>
    <xf numFmtId="10" fontId="43" fillId="0" borderId="28" xfId="23" applyNumberFormat="1" applyFont="1" applyBorder="1" applyAlignment="1">
      <alignment horizontal="center" vertical="center"/>
    </xf>
    <xf numFmtId="0" fontId="14" fillId="0" borderId="0" xfId="0" applyFont="1"/>
    <xf numFmtId="9" fontId="0" fillId="0" borderId="0" xfId="0" applyNumberFormat="1"/>
    <xf numFmtId="1" fontId="0" fillId="0" borderId="0" xfId="0" applyNumberFormat="1"/>
    <xf numFmtId="0" fontId="47" fillId="0" borderId="0" xfId="0" applyFont="1"/>
    <xf numFmtId="0" fontId="2" fillId="0" borderId="0" xfId="0" applyFont="1"/>
    <xf numFmtId="9" fontId="2" fillId="0" borderId="0" xfId="0" applyNumberFormat="1" applyFont="1"/>
    <xf numFmtId="0" fontId="48" fillId="0" borderId="0" xfId="0" applyFont="1"/>
    <xf numFmtId="9" fontId="0" fillId="0" borderId="0" xfId="2" applyFont="1"/>
    <xf numFmtId="9" fontId="2" fillId="0" borderId="0" xfId="2" applyFont="1"/>
    <xf numFmtId="0" fontId="3" fillId="0" borderId="0" xfId="3" applyAlignment="1">
      <alignment vertical="center" wrapText="1"/>
    </xf>
    <xf numFmtId="0" fontId="3" fillId="0" borderId="0" xfId="3" applyAlignment="1">
      <alignment horizontal="left" vertical="center"/>
    </xf>
    <xf numFmtId="0" fontId="3" fillId="0" borderId="29" xfId="3" applyBorder="1" applyAlignment="1">
      <alignment horizontal="center" vertical="center" wrapText="1"/>
    </xf>
    <xf numFmtId="0" fontId="3" fillId="0" borderId="0" xfId="3" applyAlignment="1">
      <alignment horizontal="center" vertical="center" wrapText="1"/>
    </xf>
    <xf numFmtId="0" fontId="14" fillId="0" borderId="7" xfId="6" applyFont="1" applyBorder="1" applyAlignment="1">
      <alignment horizontal="center"/>
    </xf>
    <xf numFmtId="0" fontId="14" fillId="0" borderId="8" xfId="6" applyFont="1" applyBorder="1" applyAlignment="1">
      <alignment horizontal="center"/>
    </xf>
    <xf numFmtId="0" fontId="13" fillId="14" borderId="6" xfId="5" applyFont="1" applyFill="1" applyBorder="1" applyAlignment="1">
      <alignment horizontal="right" vertical="center"/>
    </xf>
    <xf numFmtId="0" fontId="13" fillId="14" borderId="6" xfId="5" applyFont="1" applyFill="1" applyBorder="1" applyAlignment="1">
      <alignment horizontal="center" vertical="center"/>
    </xf>
    <xf numFmtId="168" fontId="34" fillId="0" borderId="21" xfId="15" applyNumberFormat="1" applyFont="1" applyBorder="1" applyAlignment="1" applyProtection="1">
      <alignment horizontal="center" vertical="center"/>
      <protection locked="0"/>
    </xf>
    <xf numFmtId="168" fontId="34" fillId="0" borderId="22" xfId="15" applyNumberFormat="1" applyFont="1" applyBorder="1" applyAlignment="1" applyProtection="1">
      <alignment horizontal="center" vertical="center"/>
      <protection locked="0"/>
    </xf>
    <xf numFmtId="168" fontId="34" fillId="0" borderId="23" xfId="15" applyNumberFormat="1" applyFont="1" applyBorder="1" applyAlignment="1" applyProtection="1">
      <alignment horizontal="center" vertical="center"/>
      <protection locked="0"/>
    </xf>
    <xf numFmtId="3" fontId="33" fillId="20" borderId="18" xfId="15" applyNumberFormat="1" applyFont="1" applyFill="1" applyBorder="1" applyAlignment="1" applyProtection="1">
      <alignment horizontal="center" vertical="center"/>
      <protection locked="0"/>
    </xf>
    <xf numFmtId="3" fontId="33" fillId="20" borderId="19" xfId="15" applyNumberFormat="1" applyFont="1" applyFill="1" applyBorder="1" applyAlignment="1" applyProtection="1">
      <alignment horizontal="center" vertical="center"/>
      <protection locked="0"/>
    </xf>
    <xf numFmtId="3" fontId="33" fillId="20" borderId="24" xfId="15" applyNumberFormat="1" applyFont="1" applyFill="1" applyBorder="1" applyAlignment="1" applyProtection="1">
      <alignment horizontal="center" vertical="center"/>
      <protection locked="0"/>
    </xf>
    <xf numFmtId="168" fontId="34" fillId="0" borderId="21" xfId="20" applyNumberFormat="1" applyFont="1" applyBorder="1" applyAlignment="1" applyProtection="1">
      <alignment horizontal="center" vertical="center"/>
      <protection locked="0"/>
    </xf>
    <xf numFmtId="168" fontId="34" fillId="0" borderId="22" xfId="20" applyNumberFormat="1" applyFont="1" applyBorder="1" applyAlignment="1" applyProtection="1">
      <alignment horizontal="center" vertical="center"/>
      <protection locked="0"/>
    </xf>
    <xf numFmtId="168" fontId="34" fillId="0" borderId="23" xfId="20" applyNumberFormat="1" applyFont="1" applyBorder="1" applyAlignment="1" applyProtection="1">
      <alignment horizontal="center" vertical="center"/>
      <protection locked="0"/>
    </xf>
    <xf numFmtId="3" fontId="32" fillId="0" borderId="0" xfId="15" applyNumberFormat="1" applyFont="1" applyAlignment="1" applyProtection="1">
      <alignment horizontal="center" vertical="center"/>
      <protection locked="0"/>
    </xf>
    <xf numFmtId="3" fontId="33" fillId="20" borderId="16" xfId="15" applyNumberFormat="1" applyFont="1" applyFill="1" applyBorder="1" applyAlignment="1" applyProtection="1">
      <alignment horizontal="center" vertical="center"/>
      <protection locked="0"/>
    </xf>
    <xf numFmtId="3" fontId="33" fillId="20" borderId="16" xfId="15" applyNumberFormat="1" applyFont="1" applyFill="1" applyBorder="1" applyAlignment="1" applyProtection="1">
      <alignment horizontal="center" vertical="center" wrapText="1"/>
      <protection locked="0"/>
    </xf>
    <xf numFmtId="3" fontId="33" fillId="20" borderId="18" xfId="18" applyNumberFormat="1" applyFont="1" applyFill="1" applyBorder="1" applyAlignment="1" applyProtection="1">
      <alignment horizontal="center" vertical="center"/>
      <protection locked="0"/>
    </xf>
    <xf numFmtId="3" fontId="33" fillId="20" borderId="19" xfId="17" applyNumberFormat="1" applyFont="1" applyFill="1" applyBorder="1" applyAlignment="1" applyProtection="1">
      <alignment horizontal="center" vertical="center"/>
      <protection locked="0"/>
    </xf>
    <xf numFmtId="3" fontId="33" fillId="20" borderId="24" xfId="21" applyNumberFormat="1" applyFont="1" applyFill="1" applyBorder="1" applyAlignment="1" applyProtection="1">
      <alignment horizontal="center" vertical="center"/>
      <protection locked="0"/>
    </xf>
    <xf numFmtId="3" fontId="24" fillId="20" borderId="24" xfId="14" applyNumberFormat="1" applyFont="1" applyFill="1" applyBorder="1" applyAlignment="1">
      <alignment horizontal="center" vertical="center"/>
    </xf>
    <xf numFmtId="3" fontId="32" fillId="0" borderId="0" xfId="16" applyNumberFormat="1" applyFont="1" applyAlignment="1" applyProtection="1">
      <alignment horizontal="center" vertical="center"/>
      <protection locked="0"/>
    </xf>
    <xf numFmtId="3" fontId="33" fillId="20" borderId="16" xfId="18" applyNumberFormat="1" applyFont="1" applyFill="1" applyBorder="1" applyAlignment="1" applyProtection="1">
      <alignment horizontal="center" vertical="center"/>
      <protection locked="0"/>
    </xf>
    <xf numFmtId="3" fontId="33" fillId="20" borderId="16" xfId="17" applyNumberFormat="1" applyFont="1" applyFill="1" applyBorder="1" applyAlignment="1" applyProtection="1">
      <alignment horizontal="center" vertical="center"/>
      <protection locked="0"/>
    </xf>
    <xf numFmtId="3" fontId="33" fillId="20" borderId="16" xfId="18" applyNumberFormat="1" applyFont="1" applyFill="1" applyBorder="1" applyAlignment="1" applyProtection="1">
      <alignment horizontal="center" vertical="center" wrapText="1"/>
      <protection locked="0"/>
    </xf>
    <xf numFmtId="3" fontId="24" fillId="20" borderId="18" xfId="11" applyNumberFormat="1" applyFont="1" applyFill="1" applyBorder="1" applyAlignment="1">
      <alignment horizontal="center" vertical="center"/>
    </xf>
    <xf numFmtId="3" fontId="24" fillId="20" borderId="19" xfId="10" applyNumberFormat="1" applyFont="1" applyFill="1" applyBorder="1" applyAlignment="1">
      <alignment horizontal="center" vertical="center"/>
    </xf>
    <xf numFmtId="3" fontId="23" fillId="0" borderId="0" xfId="9" applyNumberFormat="1" applyFont="1" applyAlignment="1">
      <alignment horizontal="center" vertical="center"/>
    </xf>
    <xf numFmtId="3" fontId="24" fillId="20" borderId="16" xfId="11" applyNumberFormat="1" applyFont="1" applyFill="1" applyBorder="1" applyAlignment="1">
      <alignment horizontal="center" vertical="center"/>
    </xf>
    <xf numFmtId="3" fontId="24" fillId="20" borderId="16" xfId="10" applyNumberFormat="1" applyFont="1" applyFill="1" applyBorder="1" applyAlignment="1">
      <alignment horizontal="center" vertical="center"/>
    </xf>
    <xf numFmtId="3" fontId="24" fillId="20" borderId="16" xfId="11" applyNumberFormat="1" applyFont="1" applyFill="1" applyBorder="1" applyAlignment="1">
      <alignment horizontal="center" vertical="center" wrapText="1"/>
    </xf>
  </cellXfs>
  <cellStyles count="24">
    <cellStyle name="Milliers" xfId="1" builtinId="3"/>
    <cellStyle name="Normal" xfId="0" builtinId="0"/>
    <cellStyle name="Normal 2" xfId="3" xr:uid="{705C4651-A01F-47D9-B227-C74E70502046}"/>
    <cellStyle name="Normal 2 2" xfId="4" xr:uid="{99566012-6A66-4BCE-81FE-C5AC06D6AD1B}"/>
    <cellStyle name="Normal 3" xfId="5" xr:uid="{948D93A2-BCCA-42A4-9BE8-317CBDFE5545}"/>
    <cellStyle name="Normal 4" xfId="23" xr:uid="{95EC48D5-9FF3-4573-9921-191AB494570D}"/>
    <cellStyle name="Normal 6" xfId="15" xr:uid="{524D036D-E0F8-4569-943D-ECAE8DA355D2}"/>
    <cellStyle name="Normal 8" xfId="8" xr:uid="{F1BF0F96-775D-4D2B-9517-1B17D74B7B32}"/>
    <cellStyle name="Normal 8 2" xfId="7" xr:uid="{66236850-E6DD-4003-B706-6F5F1CDB1E62}"/>
    <cellStyle name="Normal 9" xfId="6" xr:uid="{9E2785F6-E922-4FA6-AE90-3504474102C9}"/>
    <cellStyle name="Normal_NTCIND9899" xfId="21" xr:uid="{0DFD4281-7050-4D58-9E1D-F56937A8781B}"/>
    <cellStyle name="Normal_NTCIND9899 2" xfId="14" xr:uid="{8E16F5C6-2DE6-4E32-99C9-3365B182CC0A}"/>
    <cellStyle name="Normal_NTCIND9899P" xfId="17" xr:uid="{91CCCE80-A305-46BD-8A84-3A1105885A88}"/>
    <cellStyle name="Normal_NTCIND9899P 2" xfId="10" xr:uid="{C647B4B0-4A5C-487F-A295-E97F8D79347D}"/>
    <cellStyle name="Normal_NTCOP9899P" xfId="20" xr:uid="{27096A02-E141-4ED3-8774-ABC942C14B9B}"/>
    <cellStyle name="Normal_NTCOP9899P 2" xfId="13" xr:uid="{F1C8996D-C805-4B87-AEDE-0E2DA286CDF2}"/>
    <cellStyle name="Normal_NTEFEX9899P" xfId="19" xr:uid="{1095F51B-CB46-4583-83E0-BFD518AA9B16}"/>
    <cellStyle name="Normal_NTEFEX9899P 2" xfId="12" xr:uid="{13AB22AE-B577-4C87-B4C9-2ED0B0FDB0FF}"/>
    <cellStyle name="Normal_NTFOUR9899P" xfId="18" xr:uid="{BC3F40FB-E09D-44C9-AED1-C6843FBB7FC7}"/>
    <cellStyle name="Normal_NTFOUR9899P 2" xfId="11" xr:uid="{869EC9C2-B187-4245-9903-B1283BA2B93C}"/>
    <cellStyle name="Normal_NTTERR9899P" xfId="16" xr:uid="{7CD628FF-458D-406E-870F-3490762443D2}"/>
    <cellStyle name="Normal_NTTERR9899P 2" xfId="9" xr:uid="{54A5B724-D7D3-4363-84C8-FF22A1D3C9DD}"/>
    <cellStyle name="Pourcentage" xfId="2" builtinId="5"/>
    <cellStyle name="Pourcentage 2" xfId="22" xr:uid="{F24752EB-29F4-4930-AD92-B30FD5745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150495</xdr:rowOff>
    </xdr:from>
    <xdr:to>
      <xdr:col>6</xdr:col>
      <xdr:colOff>167640</xdr:colOff>
      <xdr:row>33</xdr:row>
      <xdr:rowOff>170444</xdr:rowOff>
    </xdr:to>
    <xdr:pic>
      <xdr:nvPicPr>
        <xdr:cNvPr id="2" name="Image 1">
          <a:extLst>
            <a:ext uri="{FF2B5EF4-FFF2-40B4-BE49-F238E27FC236}">
              <a16:creationId xmlns:a16="http://schemas.microsoft.com/office/drawing/2014/main" id="{82B34ABD-5043-DADF-7E65-39A32A65147B}"/>
            </a:ext>
          </a:extLst>
        </xdr:cNvPr>
        <xdr:cNvPicPr>
          <a:picLocks noChangeAspect="1"/>
        </xdr:cNvPicPr>
      </xdr:nvPicPr>
      <xdr:blipFill>
        <a:blip xmlns:r="http://schemas.openxmlformats.org/officeDocument/2006/relationships" r:embed="rId1"/>
        <a:stretch>
          <a:fillRect/>
        </a:stretch>
      </xdr:blipFill>
      <xdr:spPr>
        <a:xfrm>
          <a:off x="0" y="331470"/>
          <a:ext cx="3329940" cy="4551944"/>
        </a:xfrm>
        <a:prstGeom prst="rect">
          <a:avLst/>
        </a:prstGeom>
      </xdr:spPr>
    </xdr:pic>
    <xdr:clientData/>
  </xdr:twoCellAnchor>
  <xdr:twoCellAnchor editAs="oneCell">
    <xdr:from>
      <xdr:col>2</xdr:col>
      <xdr:colOff>78106</xdr:colOff>
      <xdr:row>65</xdr:row>
      <xdr:rowOff>129540</xdr:rowOff>
    </xdr:from>
    <xdr:to>
      <xdr:col>9</xdr:col>
      <xdr:colOff>572672</xdr:colOff>
      <xdr:row>84</xdr:row>
      <xdr:rowOff>59055</xdr:rowOff>
    </xdr:to>
    <xdr:pic>
      <xdr:nvPicPr>
        <xdr:cNvPr id="3" name="Image 2">
          <a:extLst>
            <a:ext uri="{FF2B5EF4-FFF2-40B4-BE49-F238E27FC236}">
              <a16:creationId xmlns:a16="http://schemas.microsoft.com/office/drawing/2014/main" id="{D5D9756A-3497-157C-20CC-465B7432A476}"/>
            </a:ext>
          </a:extLst>
        </xdr:cNvPr>
        <xdr:cNvPicPr>
          <a:picLocks noChangeAspect="1"/>
        </xdr:cNvPicPr>
      </xdr:nvPicPr>
      <xdr:blipFill>
        <a:blip xmlns:r="http://schemas.openxmlformats.org/officeDocument/2006/relationships" r:embed="rId2"/>
        <a:stretch>
          <a:fillRect/>
        </a:stretch>
      </xdr:blipFill>
      <xdr:spPr>
        <a:xfrm>
          <a:off x="78106" y="9902190"/>
          <a:ext cx="6011446" cy="3375660"/>
        </a:xfrm>
        <a:prstGeom prst="rect">
          <a:avLst/>
        </a:prstGeom>
      </xdr:spPr>
    </xdr:pic>
    <xdr:clientData/>
  </xdr:twoCellAnchor>
  <xdr:twoCellAnchor editAs="oneCell">
    <xdr:from>
      <xdr:col>2</xdr:col>
      <xdr:colOff>0</xdr:colOff>
      <xdr:row>36</xdr:row>
      <xdr:rowOff>1</xdr:rowOff>
    </xdr:from>
    <xdr:to>
      <xdr:col>9</xdr:col>
      <xdr:colOff>491490</xdr:colOff>
      <xdr:row>50</xdr:row>
      <xdr:rowOff>131895</xdr:rowOff>
    </xdr:to>
    <xdr:pic>
      <xdr:nvPicPr>
        <xdr:cNvPr id="4" name="Image 3">
          <a:extLst>
            <a:ext uri="{FF2B5EF4-FFF2-40B4-BE49-F238E27FC236}">
              <a16:creationId xmlns:a16="http://schemas.microsoft.com/office/drawing/2014/main" id="{BB7B34F9-2747-117A-1141-EEE7DFFE0062}"/>
            </a:ext>
          </a:extLst>
        </xdr:cNvPr>
        <xdr:cNvPicPr>
          <a:picLocks noChangeAspect="1"/>
        </xdr:cNvPicPr>
      </xdr:nvPicPr>
      <xdr:blipFill>
        <a:blip xmlns:r="http://schemas.openxmlformats.org/officeDocument/2006/relationships" r:embed="rId3"/>
        <a:stretch>
          <a:fillRect/>
        </a:stretch>
      </xdr:blipFill>
      <xdr:spPr>
        <a:xfrm>
          <a:off x="0" y="4886326"/>
          <a:ext cx="6029325" cy="2669354"/>
        </a:xfrm>
        <a:prstGeom prst="rect">
          <a:avLst/>
        </a:prstGeom>
      </xdr:spPr>
    </xdr:pic>
    <xdr:clientData/>
  </xdr:twoCellAnchor>
  <xdr:twoCellAnchor editAs="oneCell">
    <xdr:from>
      <xdr:col>2</xdr:col>
      <xdr:colOff>1</xdr:colOff>
      <xdr:row>51</xdr:row>
      <xdr:rowOff>0</xdr:rowOff>
    </xdr:from>
    <xdr:to>
      <xdr:col>9</xdr:col>
      <xdr:colOff>533401</xdr:colOff>
      <xdr:row>63</xdr:row>
      <xdr:rowOff>60415</xdr:rowOff>
    </xdr:to>
    <xdr:pic>
      <xdr:nvPicPr>
        <xdr:cNvPr id="5" name="Image 4">
          <a:extLst>
            <a:ext uri="{FF2B5EF4-FFF2-40B4-BE49-F238E27FC236}">
              <a16:creationId xmlns:a16="http://schemas.microsoft.com/office/drawing/2014/main" id="{6E939186-7370-DE28-9B47-27307632ABEF}"/>
            </a:ext>
          </a:extLst>
        </xdr:cNvPr>
        <xdr:cNvPicPr>
          <a:picLocks noChangeAspect="1"/>
        </xdr:cNvPicPr>
      </xdr:nvPicPr>
      <xdr:blipFill>
        <a:blip xmlns:r="http://schemas.openxmlformats.org/officeDocument/2006/relationships" r:embed="rId4"/>
        <a:stretch>
          <a:fillRect/>
        </a:stretch>
      </xdr:blipFill>
      <xdr:spPr>
        <a:xfrm>
          <a:off x="1" y="7600950"/>
          <a:ext cx="6057900" cy="2239735"/>
        </a:xfrm>
        <a:prstGeom prst="rect">
          <a:avLst/>
        </a:prstGeom>
      </xdr:spPr>
    </xdr:pic>
    <xdr:clientData/>
  </xdr:twoCellAnchor>
  <xdr:twoCellAnchor editAs="oneCell">
    <xdr:from>
      <xdr:col>9</xdr:col>
      <xdr:colOff>781050</xdr:colOff>
      <xdr:row>35</xdr:row>
      <xdr:rowOff>161926</xdr:rowOff>
    </xdr:from>
    <xdr:to>
      <xdr:col>16</xdr:col>
      <xdr:colOff>586907</xdr:colOff>
      <xdr:row>61</xdr:row>
      <xdr:rowOff>95251</xdr:rowOff>
    </xdr:to>
    <xdr:pic>
      <xdr:nvPicPr>
        <xdr:cNvPr id="6" name="Image 5">
          <a:extLst>
            <a:ext uri="{FF2B5EF4-FFF2-40B4-BE49-F238E27FC236}">
              <a16:creationId xmlns:a16="http://schemas.microsoft.com/office/drawing/2014/main" id="{AC95F7DA-E188-CEE4-287D-0C080FB30F21}"/>
            </a:ext>
          </a:extLst>
        </xdr:cNvPr>
        <xdr:cNvPicPr>
          <a:picLocks noChangeAspect="1"/>
        </xdr:cNvPicPr>
      </xdr:nvPicPr>
      <xdr:blipFill>
        <a:blip xmlns:r="http://schemas.openxmlformats.org/officeDocument/2006/relationships" r:embed="rId5"/>
        <a:stretch>
          <a:fillRect/>
        </a:stretch>
      </xdr:blipFill>
      <xdr:spPr>
        <a:xfrm>
          <a:off x="6315075" y="4867276"/>
          <a:ext cx="5334167" cy="4631055"/>
        </a:xfrm>
        <a:prstGeom prst="rect">
          <a:avLst/>
        </a:prstGeom>
      </xdr:spPr>
    </xdr:pic>
    <xdr:clientData/>
  </xdr:twoCellAnchor>
  <xdr:twoCellAnchor editAs="oneCell">
    <xdr:from>
      <xdr:col>10</xdr:col>
      <xdr:colOff>38100</xdr:colOff>
      <xdr:row>64</xdr:row>
      <xdr:rowOff>1905</xdr:rowOff>
    </xdr:from>
    <xdr:to>
      <xdr:col>16</xdr:col>
      <xdr:colOff>514350</xdr:colOff>
      <xdr:row>84</xdr:row>
      <xdr:rowOff>3497</xdr:rowOff>
    </xdr:to>
    <xdr:pic>
      <xdr:nvPicPr>
        <xdr:cNvPr id="7" name="Image 6">
          <a:extLst>
            <a:ext uri="{FF2B5EF4-FFF2-40B4-BE49-F238E27FC236}">
              <a16:creationId xmlns:a16="http://schemas.microsoft.com/office/drawing/2014/main" id="{762768FB-3734-7159-6762-6228BFBA1FB9}"/>
            </a:ext>
          </a:extLst>
        </xdr:cNvPr>
        <xdr:cNvPicPr>
          <a:picLocks noChangeAspect="1"/>
        </xdr:cNvPicPr>
      </xdr:nvPicPr>
      <xdr:blipFill>
        <a:blip xmlns:r="http://schemas.openxmlformats.org/officeDocument/2006/relationships" r:embed="rId6"/>
        <a:stretch>
          <a:fillRect/>
        </a:stretch>
      </xdr:blipFill>
      <xdr:spPr>
        <a:xfrm>
          <a:off x="6362700" y="10317480"/>
          <a:ext cx="5206365" cy="3621092"/>
        </a:xfrm>
        <a:prstGeom prst="rect">
          <a:avLst/>
        </a:prstGeom>
      </xdr:spPr>
    </xdr:pic>
    <xdr:clientData/>
  </xdr:twoCellAnchor>
  <xdr:twoCellAnchor editAs="oneCell">
    <xdr:from>
      <xdr:col>2</xdr:col>
      <xdr:colOff>0</xdr:colOff>
      <xdr:row>88</xdr:row>
      <xdr:rowOff>0</xdr:rowOff>
    </xdr:from>
    <xdr:to>
      <xdr:col>9</xdr:col>
      <xdr:colOff>742949</xdr:colOff>
      <xdr:row>104</xdr:row>
      <xdr:rowOff>16227</xdr:rowOff>
    </xdr:to>
    <xdr:pic>
      <xdr:nvPicPr>
        <xdr:cNvPr id="8" name="Image 7">
          <a:extLst>
            <a:ext uri="{FF2B5EF4-FFF2-40B4-BE49-F238E27FC236}">
              <a16:creationId xmlns:a16="http://schemas.microsoft.com/office/drawing/2014/main" id="{C152EDD6-1762-0593-C8E8-AC4CA4D09154}"/>
            </a:ext>
          </a:extLst>
        </xdr:cNvPr>
        <xdr:cNvPicPr>
          <a:picLocks noChangeAspect="1"/>
        </xdr:cNvPicPr>
      </xdr:nvPicPr>
      <xdr:blipFill>
        <a:blip xmlns:r="http://schemas.openxmlformats.org/officeDocument/2006/relationships" r:embed="rId7"/>
        <a:stretch>
          <a:fillRect/>
        </a:stretch>
      </xdr:blipFill>
      <xdr:spPr>
        <a:xfrm>
          <a:off x="0" y="13754100"/>
          <a:ext cx="6267449" cy="2915637"/>
        </a:xfrm>
        <a:prstGeom prst="rect">
          <a:avLst/>
        </a:prstGeom>
      </xdr:spPr>
    </xdr:pic>
    <xdr:clientData/>
  </xdr:twoCellAnchor>
  <xdr:twoCellAnchor editAs="oneCell">
    <xdr:from>
      <xdr:col>2</xdr:col>
      <xdr:colOff>1</xdr:colOff>
      <xdr:row>105</xdr:row>
      <xdr:rowOff>0</xdr:rowOff>
    </xdr:from>
    <xdr:to>
      <xdr:col>9</xdr:col>
      <xdr:colOff>723900</xdr:colOff>
      <xdr:row>130</xdr:row>
      <xdr:rowOff>19543</xdr:rowOff>
    </xdr:to>
    <xdr:pic>
      <xdr:nvPicPr>
        <xdr:cNvPr id="9" name="Image 8">
          <a:extLst>
            <a:ext uri="{FF2B5EF4-FFF2-40B4-BE49-F238E27FC236}">
              <a16:creationId xmlns:a16="http://schemas.microsoft.com/office/drawing/2014/main" id="{33CDA77E-AC76-D40E-1499-CE86AA43467F}"/>
            </a:ext>
          </a:extLst>
        </xdr:cNvPr>
        <xdr:cNvPicPr>
          <a:picLocks noChangeAspect="1"/>
        </xdr:cNvPicPr>
      </xdr:nvPicPr>
      <xdr:blipFill>
        <a:blip xmlns:r="http://schemas.openxmlformats.org/officeDocument/2006/relationships" r:embed="rId8"/>
        <a:stretch>
          <a:fillRect/>
        </a:stretch>
      </xdr:blipFill>
      <xdr:spPr>
        <a:xfrm>
          <a:off x="1" y="16830675"/>
          <a:ext cx="6248399" cy="4530583"/>
        </a:xfrm>
        <a:prstGeom prst="rect">
          <a:avLst/>
        </a:prstGeom>
      </xdr:spPr>
    </xdr:pic>
    <xdr:clientData/>
  </xdr:twoCellAnchor>
  <xdr:twoCellAnchor editAs="oneCell">
    <xdr:from>
      <xdr:col>2</xdr:col>
      <xdr:colOff>0</xdr:colOff>
      <xdr:row>131</xdr:row>
      <xdr:rowOff>1</xdr:rowOff>
    </xdr:from>
    <xdr:to>
      <xdr:col>9</xdr:col>
      <xdr:colOff>779145</xdr:colOff>
      <xdr:row>148</xdr:row>
      <xdr:rowOff>134653</xdr:rowOff>
    </xdr:to>
    <xdr:pic>
      <xdr:nvPicPr>
        <xdr:cNvPr id="10" name="Image 9">
          <a:extLst>
            <a:ext uri="{FF2B5EF4-FFF2-40B4-BE49-F238E27FC236}">
              <a16:creationId xmlns:a16="http://schemas.microsoft.com/office/drawing/2014/main" id="{12D8B0E0-B8DA-340A-2384-C53D9E757AB1}"/>
            </a:ext>
          </a:extLst>
        </xdr:cNvPr>
        <xdr:cNvPicPr>
          <a:picLocks noChangeAspect="1"/>
        </xdr:cNvPicPr>
      </xdr:nvPicPr>
      <xdr:blipFill>
        <a:blip xmlns:r="http://schemas.openxmlformats.org/officeDocument/2006/relationships" r:embed="rId9"/>
        <a:stretch>
          <a:fillRect/>
        </a:stretch>
      </xdr:blipFill>
      <xdr:spPr>
        <a:xfrm>
          <a:off x="0" y="21536026"/>
          <a:ext cx="6305550" cy="3197892"/>
        </a:xfrm>
        <a:prstGeom prst="rect">
          <a:avLst/>
        </a:prstGeom>
      </xdr:spPr>
    </xdr:pic>
    <xdr:clientData/>
  </xdr:twoCellAnchor>
  <xdr:twoCellAnchor editAs="oneCell">
    <xdr:from>
      <xdr:col>10</xdr:col>
      <xdr:colOff>1</xdr:colOff>
      <xdr:row>88</xdr:row>
      <xdr:rowOff>1</xdr:rowOff>
    </xdr:from>
    <xdr:to>
      <xdr:col>17</xdr:col>
      <xdr:colOff>137062</xdr:colOff>
      <xdr:row>99</xdr:row>
      <xdr:rowOff>59056</xdr:rowOff>
    </xdr:to>
    <xdr:pic>
      <xdr:nvPicPr>
        <xdr:cNvPr id="11" name="Image 10">
          <a:extLst>
            <a:ext uri="{FF2B5EF4-FFF2-40B4-BE49-F238E27FC236}">
              <a16:creationId xmlns:a16="http://schemas.microsoft.com/office/drawing/2014/main" id="{E0B5DCF2-4A09-DB2B-1E27-6BA11B31A1B1}"/>
            </a:ext>
          </a:extLst>
        </xdr:cNvPr>
        <xdr:cNvPicPr>
          <a:picLocks noChangeAspect="1"/>
        </xdr:cNvPicPr>
      </xdr:nvPicPr>
      <xdr:blipFill>
        <a:blip xmlns:r="http://schemas.openxmlformats.org/officeDocument/2006/relationships" r:embed="rId10"/>
        <a:stretch>
          <a:fillRect/>
        </a:stretch>
      </xdr:blipFill>
      <xdr:spPr>
        <a:xfrm>
          <a:off x="6324601" y="13754101"/>
          <a:ext cx="5667276" cy="2057400"/>
        </a:xfrm>
        <a:prstGeom prst="rect">
          <a:avLst/>
        </a:prstGeom>
      </xdr:spPr>
    </xdr:pic>
    <xdr:clientData/>
  </xdr:twoCellAnchor>
  <xdr:twoCellAnchor editAs="oneCell">
    <xdr:from>
      <xdr:col>2</xdr:col>
      <xdr:colOff>1</xdr:colOff>
      <xdr:row>151</xdr:row>
      <xdr:rowOff>0</xdr:rowOff>
    </xdr:from>
    <xdr:to>
      <xdr:col>9</xdr:col>
      <xdr:colOff>779146</xdr:colOff>
      <xdr:row>168</xdr:row>
      <xdr:rowOff>130435</xdr:rowOff>
    </xdr:to>
    <xdr:pic>
      <xdr:nvPicPr>
        <xdr:cNvPr id="12" name="Image 11">
          <a:extLst>
            <a:ext uri="{FF2B5EF4-FFF2-40B4-BE49-F238E27FC236}">
              <a16:creationId xmlns:a16="http://schemas.microsoft.com/office/drawing/2014/main" id="{8B124109-863F-AB43-E78B-D45AF6635A8D}"/>
            </a:ext>
          </a:extLst>
        </xdr:cNvPr>
        <xdr:cNvPicPr>
          <a:picLocks noChangeAspect="1"/>
        </xdr:cNvPicPr>
      </xdr:nvPicPr>
      <xdr:blipFill>
        <a:blip xmlns:r="http://schemas.openxmlformats.org/officeDocument/2006/relationships" r:embed="rId11"/>
        <a:stretch>
          <a:fillRect/>
        </a:stretch>
      </xdr:blipFill>
      <xdr:spPr>
        <a:xfrm>
          <a:off x="1" y="26422350"/>
          <a:ext cx="6305550" cy="3207010"/>
        </a:xfrm>
        <a:prstGeom prst="rect">
          <a:avLst/>
        </a:prstGeom>
      </xdr:spPr>
    </xdr:pic>
    <xdr:clientData/>
  </xdr:twoCellAnchor>
  <xdr:twoCellAnchor editAs="oneCell">
    <xdr:from>
      <xdr:col>2</xdr:col>
      <xdr:colOff>0</xdr:colOff>
      <xdr:row>171</xdr:row>
      <xdr:rowOff>0</xdr:rowOff>
    </xdr:from>
    <xdr:to>
      <xdr:col>8</xdr:col>
      <xdr:colOff>437582</xdr:colOff>
      <xdr:row>192</xdr:row>
      <xdr:rowOff>57150</xdr:rowOff>
    </xdr:to>
    <xdr:pic>
      <xdr:nvPicPr>
        <xdr:cNvPr id="13" name="Image 12">
          <a:extLst>
            <a:ext uri="{FF2B5EF4-FFF2-40B4-BE49-F238E27FC236}">
              <a16:creationId xmlns:a16="http://schemas.microsoft.com/office/drawing/2014/main" id="{B8345023-C15A-5C08-A9F5-850422052141}"/>
            </a:ext>
          </a:extLst>
        </xdr:cNvPr>
        <xdr:cNvPicPr>
          <a:picLocks noChangeAspect="1"/>
        </xdr:cNvPicPr>
      </xdr:nvPicPr>
      <xdr:blipFill>
        <a:blip xmlns:r="http://schemas.openxmlformats.org/officeDocument/2006/relationships" r:embed="rId12"/>
        <a:stretch>
          <a:fillRect/>
        </a:stretch>
      </xdr:blipFill>
      <xdr:spPr>
        <a:xfrm>
          <a:off x="0" y="29860875"/>
          <a:ext cx="5173412" cy="3857625"/>
        </a:xfrm>
        <a:prstGeom prst="rect">
          <a:avLst/>
        </a:prstGeom>
      </xdr:spPr>
    </xdr:pic>
    <xdr:clientData/>
  </xdr:twoCellAnchor>
  <xdr:twoCellAnchor editAs="oneCell">
    <xdr:from>
      <xdr:col>2</xdr:col>
      <xdr:colOff>0</xdr:colOff>
      <xdr:row>194</xdr:row>
      <xdr:rowOff>0</xdr:rowOff>
    </xdr:from>
    <xdr:to>
      <xdr:col>8</xdr:col>
      <xdr:colOff>398145</xdr:colOff>
      <xdr:row>216</xdr:row>
      <xdr:rowOff>22062</xdr:rowOff>
    </xdr:to>
    <xdr:pic>
      <xdr:nvPicPr>
        <xdr:cNvPr id="14" name="Image 13">
          <a:extLst>
            <a:ext uri="{FF2B5EF4-FFF2-40B4-BE49-F238E27FC236}">
              <a16:creationId xmlns:a16="http://schemas.microsoft.com/office/drawing/2014/main" id="{EF72318A-5AE2-4FD3-E1A0-47FC528E87E1}"/>
            </a:ext>
          </a:extLst>
        </xdr:cNvPr>
        <xdr:cNvPicPr>
          <a:picLocks noChangeAspect="1"/>
        </xdr:cNvPicPr>
      </xdr:nvPicPr>
      <xdr:blipFill>
        <a:blip xmlns:r="http://schemas.openxmlformats.org/officeDocument/2006/relationships" r:embed="rId13"/>
        <a:stretch>
          <a:fillRect/>
        </a:stretch>
      </xdr:blipFill>
      <xdr:spPr>
        <a:xfrm>
          <a:off x="0" y="35109150"/>
          <a:ext cx="5133975" cy="4009227"/>
        </a:xfrm>
        <a:prstGeom prst="rect">
          <a:avLst/>
        </a:prstGeom>
      </xdr:spPr>
    </xdr:pic>
    <xdr:clientData/>
  </xdr:twoCellAnchor>
  <xdr:twoCellAnchor editAs="oneCell">
    <xdr:from>
      <xdr:col>2</xdr:col>
      <xdr:colOff>0</xdr:colOff>
      <xdr:row>218</xdr:row>
      <xdr:rowOff>1</xdr:rowOff>
    </xdr:from>
    <xdr:to>
      <xdr:col>8</xdr:col>
      <xdr:colOff>533400</xdr:colOff>
      <xdr:row>241</xdr:row>
      <xdr:rowOff>55948</xdr:rowOff>
    </xdr:to>
    <xdr:pic>
      <xdr:nvPicPr>
        <xdr:cNvPr id="15" name="Image 14">
          <a:extLst>
            <a:ext uri="{FF2B5EF4-FFF2-40B4-BE49-F238E27FC236}">
              <a16:creationId xmlns:a16="http://schemas.microsoft.com/office/drawing/2014/main" id="{FA58EE89-7F89-5015-9E8F-490112D3633B}"/>
            </a:ext>
          </a:extLst>
        </xdr:cNvPr>
        <xdr:cNvPicPr>
          <a:picLocks noChangeAspect="1"/>
        </xdr:cNvPicPr>
      </xdr:nvPicPr>
      <xdr:blipFill>
        <a:blip xmlns:r="http://schemas.openxmlformats.org/officeDocument/2006/relationships" r:embed="rId14"/>
        <a:stretch>
          <a:fillRect/>
        </a:stretch>
      </xdr:blipFill>
      <xdr:spPr>
        <a:xfrm>
          <a:off x="0" y="40538401"/>
          <a:ext cx="5267325" cy="4233612"/>
        </a:xfrm>
        <a:prstGeom prst="rect">
          <a:avLst/>
        </a:prstGeom>
      </xdr:spPr>
    </xdr:pic>
    <xdr:clientData/>
  </xdr:twoCellAnchor>
  <xdr:twoCellAnchor editAs="oneCell">
    <xdr:from>
      <xdr:col>2</xdr:col>
      <xdr:colOff>0</xdr:colOff>
      <xdr:row>243</xdr:row>
      <xdr:rowOff>0</xdr:rowOff>
    </xdr:from>
    <xdr:to>
      <xdr:col>8</xdr:col>
      <xdr:colOff>573405</xdr:colOff>
      <xdr:row>267</xdr:row>
      <xdr:rowOff>53962</xdr:rowOff>
    </xdr:to>
    <xdr:pic>
      <xdr:nvPicPr>
        <xdr:cNvPr id="16" name="Image 15">
          <a:extLst>
            <a:ext uri="{FF2B5EF4-FFF2-40B4-BE49-F238E27FC236}">
              <a16:creationId xmlns:a16="http://schemas.microsoft.com/office/drawing/2014/main" id="{1D0BFFDD-DA5D-552B-BFB1-CBE368BD39A5}"/>
            </a:ext>
          </a:extLst>
        </xdr:cNvPr>
        <xdr:cNvPicPr>
          <a:picLocks noChangeAspect="1"/>
        </xdr:cNvPicPr>
      </xdr:nvPicPr>
      <xdr:blipFill>
        <a:blip xmlns:r="http://schemas.openxmlformats.org/officeDocument/2006/relationships" r:embed="rId15"/>
        <a:stretch>
          <a:fillRect/>
        </a:stretch>
      </xdr:blipFill>
      <xdr:spPr>
        <a:xfrm>
          <a:off x="0" y="45605700"/>
          <a:ext cx="5324475" cy="4404982"/>
        </a:xfrm>
        <a:prstGeom prst="rect">
          <a:avLst/>
        </a:prstGeom>
      </xdr:spPr>
    </xdr:pic>
    <xdr:clientData/>
  </xdr:twoCellAnchor>
  <xdr:twoCellAnchor editAs="oneCell">
    <xdr:from>
      <xdr:col>2</xdr:col>
      <xdr:colOff>1</xdr:colOff>
      <xdr:row>269</xdr:row>
      <xdr:rowOff>0</xdr:rowOff>
    </xdr:from>
    <xdr:to>
      <xdr:col>8</xdr:col>
      <xdr:colOff>626746</xdr:colOff>
      <xdr:row>291</xdr:row>
      <xdr:rowOff>170217</xdr:rowOff>
    </xdr:to>
    <xdr:pic>
      <xdr:nvPicPr>
        <xdr:cNvPr id="17" name="Image 16">
          <a:extLst>
            <a:ext uri="{FF2B5EF4-FFF2-40B4-BE49-F238E27FC236}">
              <a16:creationId xmlns:a16="http://schemas.microsoft.com/office/drawing/2014/main" id="{C6F84D62-AEDE-BA1A-36BF-63A0FCB38778}"/>
            </a:ext>
          </a:extLst>
        </xdr:cNvPr>
        <xdr:cNvPicPr>
          <a:picLocks noChangeAspect="1"/>
        </xdr:cNvPicPr>
      </xdr:nvPicPr>
      <xdr:blipFill>
        <a:blip xmlns:r="http://schemas.openxmlformats.org/officeDocument/2006/relationships" r:embed="rId16"/>
        <a:stretch>
          <a:fillRect/>
        </a:stretch>
      </xdr:blipFill>
      <xdr:spPr>
        <a:xfrm>
          <a:off x="1" y="51034950"/>
          <a:ext cx="5372100" cy="4159287"/>
        </a:xfrm>
        <a:prstGeom prst="rect">
          <a:avLst/>
        </a:prstGeom>
      </xdr:spPr>
    </xdr:pic>
    <xdr:clientData/>
  </xdr:twoCellAnchor>
  <xdr:twoCellAnchor editAs="oneCell">
    <xdr:from>
      <xdr:col>2</xdr:col>
      <xdr:colOff>1</xdr:colOff>
      <xdr:row>293</xdr:row>
      <xdr:rowOff>0</xdr:rowOff>
    </xdr:from>
    <xdr:to>
      <xdr:col>8</xdr:col>
      <xdr:colOff>701041</xdr:colOff>
      <xdr:row>316</xdr:row>
      <xdr:rowOff>15514</xdr:rowOff>
    </xdr:to>
    <xdr:pic>
      <xdr:nvPicPr>
        <xdr:cNvPr id="18" name="Image 17">
          <a:extLst>
            <a:ext uri="{FF2B5EF4-FFF2-40B4-BE49-F238E27FC236}">
              <a16:creationId xmlns:a16="http://schemas.microsoft.com/office/drawing/2014/main" id="{45AEED86-335D-37E6-F5E8-00FF9E256774}"/>
            </a:ext>
          </a:extLst>
        </xdr:cNvPr>
        <xdr:cNvPicPr>
          <a:picLocks noChangeAspect="1"/>
        </xdr:cNvPicPr>
      </xdr:nvPicPr>
      <xdr:blipFill>
        <a:blip xmlns:r="http://schemas.openxmlformats.org/officeDocument/2006/relationships" r:embed="rId17"/>
        <a:stretch>
          <a:fillRect/>
        </a:stretch>
      </xdr:blipFill>
      <xdr:spPr>
        <a:xfrm>
          <a:off x="1" y="51758850"/>
          <a:ext cx="5448300" cy="4181749"/>
        </a:xfrm>
        <a:prstGeom prst="rect">
          <a:avLst/>
        </a:prstGeom>
      </xdr:spPr>
    </xdr:pic>
    <xdr:clientData/>
  </xdr:twoCellAnchor>
  <xdr:twoCellAnchor editAs="oneCell">
    <xdr:from>
      <xdr:col>2</xdr:col>
      <xdr:colOff>0</xdr:colOff>
      <xdr:row>317</xdr:row>
      <xdr:rowOff>0</xdr:rowOff>
    </xdr:from>
    <xdr:to>
      <xdr:col>8</xdr:col>
      <xdr:colOff>624840</xdr:colOff>
      <xdr:row>339</xdr:row>
      <xdr:rowOff>18709</xdr:rowOff>
    </xdr:to>
    <xdr:pic>
      <xdr:nvPicPr>
        <xdr:cNvPr id="19" name="Image 18">
          <a:extLst>
            <a:ext uri="{FF2B5EF4-FFF2-40B4-BE49-F238E27FC236}">
              <a16:creationId xmlns:a16="http://schemas.microsoft.com/office/drawing/2014/main" id="{71382AC9-EEAA-99ED-F55D-5D3A0A7BBCF8}"/>
            </a:ext>
          </a:extLst>
        </xdr:cNvPr>
        <xdr:cNvPicPr>
          <a:picLocks noChangeAspect="1"/>
        </xdr:cNvPicPr>
      </xdr:nvPicPr>
      <xdr:blipFill>
        <a:blip xmlns:r="http://schemas.openxmlformats.org/officeDocument/2006/relationships" r:embed="rId18"/>
        <a:stretch>
          <a:fillRect/>
        </a:stretch>
      </xdr:blipFill>
      <xdr:spPr>
        <a:xfrm>
          <a:off x="0" y="56102250"/>
          <a:ext cx="5372100" cy="3996349"/>
        </a:xfrm>
        <a:prstGeom prst="rect">
          <a:avLst/>
        </a:prstGeom>
      </xdr:spPr>
    </xdr:pic>
    <xdr:clientData/>
  </xdr:twoCellAnchor>
  <xdr:twoCellAnchor editAs="oneCell">
    <xdr:from>
      <xdr:col>2</xdr:col>
      <xdr:colOff>38100</xdr:colOff>
      <xdr:row>340</xdr:row>
      <xdr:rowOff>28575</xdr:rowOff>
    </xdr:from>
    <xdr:to>
      <xdr:col>8</xdr:col>
      <xdr:colOff>739140</xdr:colOff>
      <xdr:row>363</xdr:row>
      <xdr:rowOff>18360</xdr:rowOff>
    </xdr:to>
    <xdr:pic>
      <xdr:nvPicPr>
        <xdr:cNvPr id="21" name="Image 20">
          <a:extLst>
            <a:ext uri="{FF2B5EF4-FFF2-40B4-BE49-F238E27FC236}">
              <a16:creationId xmlns:a16="http://schemas.microsoft.com/office/drawing/2014/main" id="{5757CBF9-D4A4-1463-39D1-0E0C176A71EE}"/>
            </a:ext>
          </a:extLst>
        </xdr:cNvPr>
        <xdr:cNvPicPr>
          <a:picLocks noChangeAspect="1"/>
        </xdr:cNvPicPr>
      </xdr:nvPicPr>
      <xdr:blipFill>
        <a:blip xmlns:r="http://schemas.openxmlformats.org/officeDocument/2006/relationships" r:embed="rId19"/>
        <a:stretch>
          <a:fillRect/>
        </a:stretch>
      </xdr:blipFill>
      <xdr:spPr>
        <a:xfrm>
          <a:off x="38100" y="60293250"/>
          <a:ext cx="5444490" cy="4152210"/>
        </a:xfrm>
        <a:prstGeom prst="rect">
          <a:avLst/>
        </a:prstGeom>
      </xdr:spPr>
    </xdr:pic>
    <xdr:clientData/>
  </xdr:twoCellAnchor>
  <xdr:twoCellAnchor editAs="oneCell">
    <xdr:from>
      <xdr:col>2</xdr:col>
      <xdr:colOff>0</xdr:colOff>
      <xdr:row>364</xdr:row>
      <xdr:rowOff>0</xdr:rowOff>
    </xdr:from>
    <xdr:to>
      <xdr:col>8</xdr:col>
      <xdr:colOff>702945</xdr:colOff>
      <xdr:row>387</xdr:row>
      <xdr:rowOff>19305</xdr:rowOff>
    </xdr:to>
    <xdr:pic>
      <xdr:nvPicPr>
        <xdr:cNvPr id="22" name="Image 21">
          <a:extLst>
            <a:ext uri="{FF2B5EF4-FFF2-40B4-BE49-F238E27FC236}">
              <a16:creationId xmlns:a16="http://schemas.microsoft.com/office/drawing/2014/main" id="{A294D591-ED91-7F1D-215C-B65CD173FB8A}"/>
            </a:ext>
          </a:extLst>
        </xdr:cNvPr>
        <xdr:cNvPicPr>
          <a:picLocks noChangeAspect="1"/>
        </xdr:cNvPicPr>
      </xdr:nvPicPr>
      <xdr:blipFill>
        <a:blip xmlns:r="http://schemas.openxmlformats.org/officeDocument/2006/relationships" r:embed="rId20"/>
        <a:stretch>
          <a:fillRect/>
        </a:stretch>
      </xdr:blipFill>
      <xdr:spPr>
        <a:xfrm>
          <a:off x="0" y="64608075"/>
          <a:ext cx="5457825" cy="4166490"/>
        </a:xfrm>
        <a:prstGeom prst="rect">
          <a:avLst/>
        </a:prstGeom>
      </xdr:spPr>
    </xdr:pic>
    <xdr:clientData/>
  </xdr:twoCellAnchor>
  <xdr:twoCellAnchor editAs="oneCell">
    <xdr:from>
      <xdr:col>2</xdr:col>
      <xdr:colOff>0</xdr:colOff>
      <xdr:row>388</xdr:row>
      <xdr:rowOff>1</xdr:rowOff>
    </xdr:from>
    <xdr:to>
      <xdr:col>8</xdr:col>
      <xdr:colOff>741045</xdr:colOff>
      <xdr:row>412</xdr:row>
      <xdr:rowOff>94695</xdr:rowOff>
    </xdr:to>
    <xdr:pic>
      <xdr:nvPicPr>
        <xdr:cNvPr id="23" name="Image 22">
          <a:extLst>
            <a:ext uri="{FF2B5EF4-FFF2-40B4-BE49-F238E27FC236}">
              <a16:creationId xmlns:a16="http://schemas.microsoft.com/office/drawing/2014/main" id="{029D080E-AFF4-4103-5F38-D1126A6A8384}"/>
            </a:ext>
          </a:extLst>
        </xdr:cNvPr>
        <xdr:cNvPicPr>
          <a:picLocks noChangeAspect="1"/>
        </xdr:cNvPicPr>
      </xdr:nvPicPr>
      <xdr:blipFill>
        <a:blip xmlns:r="http://schemas.openxmlformats.org/officeDocument/2006/relationships" r:embed="rId21"/>
        <a:stretch>
          <a:fillRect/>
        </a:stretch>
      </xdr:blipFill>
      <xdr:spPr>
        <a:xfrm>
          <a:off x="0" y="68951476"/>
          <a:ext cx="5495925" cy="4453334"/>
        </a:xfrm>
        <a:prstGeom prst="rect">
          <a:avLst/>
        </a:prstGeom>
      </xdr:spPr>
    </xdr:pic>
    <xdr:clientData/>
  </xdr:twoCellAnchor>
  <xdr:twoCellAnchor editAs="oneCell">
    <xdr:from>
      <xdr:col>2</xdr:col>
      <xdr:colOff>0</xdr:colOff>
      <xdr:row>413</xdr:row>
      <xdr:rowOff>0</xdr:rowOff>
    </xdr:from>
    <xdr:to>
      <xdr:col>8</xdr:col>
      <xdr:colOff>723900</xdr:colOff>
      <xdr:row>437</xdr:row>
      <xdr:rowOff>94911</xdr:rowOff>
    </xdr:to>
    <xdr:pic>
      <xdr:nvPicPr>
        <xdr:cNvPr id="24" name="Image 23">
          <a:extLst>
            <a:ext uri="{FF2B5EF4-FFF2-40B4-BE49-F238E27FC236}">
              <a16:creationId xmlns:a16="http://schemas.microsoft.com/office/drawing/2014/main" id="{CCCF1B04-1FEA-FAD7-3C38-F1ED0149C11C}"/>
            </a:ext>
          </a:extLst>
        </xdr:cNvPr>
        <xdr:cNvPicPr>
          <a:picLocks noChangeAspect="1"/>
        </xdr:cNvPicPr>
      </xdr:nvPicPr>
      <xdr:blipFill>
        <a:blip xmlns:r="http://schemas.openxmlformats.org/officeDocument/2006/relationships" r:embed="rId22"/>
        <a:stretch>
          <a:fillRect/>
        </a:stretch>
      </xdr:blipFill>
      <xdr:spPr>
        <a:xfrm>
          <a:off x="0" y="73475850"/>
          <a:ext cx="5467350" cy="4445931"/>
        </a:xfrm>
        <a:prstGeom prst="rect">
          <a:avLst/>
        </a:prstGeom>
      </xdr:spPr>
    </xdr:pic>
    <xdr:clientData/>
  </xdr:twoCellAnchor>
  <xdr:twoCellAnchor editAs="oneCell">
    <xdr:from>
      <xdr:col>2</xdr:col>
      <xdr:colOff>1</xdr:colOff>
      <xdr:row>438</xdr:row>
      <xdr:rowOff>0</xdr:rowOff>
    </xdr:from>
    <xdr:to>
      <xdr:col>8</xdr:col>
      <xdr:colOff>723901</xdr:colOff>
      <xdr:row>458</xdr:row>
      <xdr:rowOff>129789</xdr:rowOff>
    </xdr:to>
    <xdr:pic>
      <xdr:nvPicPr>
        <xdr:cNvPr id="25" name="Image 24">
          <a:extLst>
            <a:ext uri="{FF2B5EF4-FFF2-40B4-BE49-F238E27FC236}">
              <a16:creationId xmlns:a16="http://schemas.microsoft.com/office/drawing/2014/main" id="{9BDAF078-E5DA-9869-5873-AE529CA816DF}"/>
            </a:ext>
          </a:extLst>
        </xdr:cNvPr>
        <xdr:cNvPicPr>
          <a:picLocks noChangeAspect="1"/>
        </xdr:cNvPicPr>
      </xdr:nvPicPr>
      <xdr:blipFill>
        <a:blip xmlns:r="http://schemas.openxmlformats.org/officeDocument/2006/relationships" r:embed="rId23"/>
        <a:stretch>
          <a:fillRect/>
        </a:stretch>
      </xdr:blipFill>
      <xdr:spPr>
        <a:xfrm>
          <a:off x="1" y="78000225"/>
          <a:ext cx="5467350" cy="3749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xdr:colOff>
      <xdr:row>9</xdr:row>
      <xdr:rowOff>0</xdr:rowOff>
    </xdr:from>
    <xdr:to>
      <xdr:col>7</xdr:col>
      <xdr:colOff>739141</xdr:colOff>
      <xdr:row>31</xdr:row>
      <xdr:rowOff>21607</xdr:rowOff>
    </xdr:to>
    <xdr:pic>
      <xdr:nvPicPr>
        <xdr:cNvPr id="2" name="Image 1">
          <a:extLst>
            <a:ext uri="{FF2B5EF4-FFF2-40B4-BE49-F238E27FC236}">
              <a16:creationId xmlns:a16="http://schemas.microsoft.com/office/drawing/2014/main" id="{F4E7DE48-AC8D-27DA-201D-543F44390B32}"/>
            </a:ext>
          </a:extLst>
        </xdr:cNvPr>
        <xdr:cNvPicPr>
          <a:picLocks noChangeAspect="1"/>
        </xdr:cNvPicPr>
      </xdr:nvPicPr>
      <xdr:blipFill>
        <a:blip xmlns:r="http://schemas.openxmlformats.org/officeDocument/2006/relationships" r:embed="rId1"/>
        <a:stretch>
          <a:fillRect/>
        </a:stretch>
      </xdr:blipFill>
      <xdr:spPr>
        <a:xfrm>
          <a:off x="2886076" y="1647825"/>
          <a:ext cx="4686300" cy="4012582"/>
        </a:xfrm>
        <a:prstGeom prst="rect">
          <a:avLst/>
        </a:prstGeom>
      </xdr:spPr>
    </xdr:pic>
    <xdr:clientData/>
  </xdr:twoCellAnchor>
  <xdr:twoCellAnchor editAs="oneCell">
    <xdr:from>
      <xdr:col>2</xdr:col>
      <xdr:colOff>1</xdr:colOff>
      <xdr:row>33</xdr:row>
      <xdr:rowOff>0</xdr:rowOff>
    </xdr:from>
    <xdr:to>
      <xdr:col>7</xdr:col>
      <xdr:colOff>91441</xdr:colOff>
      <xdr:row>44</xdr:row>
      <xdr:rowOff>55105</xdr:rowOff>
    </xdr:to>
    <xdr:pic>
      <xdr:nvPicPr>
        <xdr:cNvPr id="3" name="Image 2">
          <a:extLst>
            <a:ext uri="{FF2B5EF4-FFF2-40B4-BE49-F238E27FC236}">
              <a16:creationId xmlns:a16="http://schemas.microsoft.com/office/drawing/2014/main" id="{C0089D3D-A62E-E881-9732-ADAFD7D1E66C}"/>
            </a:ext>
          </a:extLst>
        </xdr:cNvPr>
        <xdr:cNvPicPr>
          <a:picLocks noChangeAspect="1"/>
        </xdr:cNvPicPr>
      </xdr:nvPicPr>
      <xdr:blipFill>
        <a:blip xmlns:r="http://schemas.openxmlformats.org/officeDocument/2006/relationships" r:embed="rId2"/>
        <a:stretch>
          <a:fillRect/>
        </a:stretch>
      </xdr:blipFill>
      <xdr:spPr>
        <a:xfrm>
          <a:off x="2886076" y="5991225"/>
          <a:ext cx="4038600" cy="2036305"/>
        </a:xfrm>
        <a:prstGeom prst="rect">
          <a:avLst/>
        </a:prstGeom>
      </xdr:spPr>
    </xdr:pic>
    <xdr:clientData/>
  </xdr:twoCellAnchor>
  <xdr:twoCellAnchor editAs="oneCell">
    <xdr:from>
      <xdr:col>2</xdr:col>
      <xdr:colOff>1</xdr:colOff>
      <xdr:row>45</xdr:row>
      <xdr:rowOff>1</xdr:rowOff>
    </xdr:from>
    <xdr:to>
      <xdr:col>7</xdr:col>
      <xdr:colOff>53341</xdr:colOff>
      <xdr:row>59</xdr:row>
      <xdr:rowOff>151901</xdr:rowOff>
    </xdr:to>
    <xdr:pic>
      <xdr:nvPicPr>
        <xdr:cNvPr id="4" name="Image 3">
          <a:extLst>
            <a:ext uri="{FF2B5EF4-FFF2-40B4-BE49-F238E27FC236}">
              <a16:creationId xmlns:a16="http://schemas.microsoft.com/office/drawing/2014/main" id="{F08C4AD7-742B-761E-8CFC-32FDC97EB22F}"/>
            </a:ext>
          </a:extLst>
        </xdr:cNvPr>
        <xdr:cNvPicPr>
          <a:picLocks noChangeAspect="1"/>
        </xdr:cNvPicPr>
      </xdr:nvPicPr>
      <xdr:blipFill>
        <a:blip xmlns:r="http://schemas.openxmlformats.org/officeDocument/2006/relationships" r:embed="rId3"/>
        <a:stretch>
          <a:fillRect/>
        </a:stretch>
      </xdr:blipFill>
      <xdr:spPr>
        <a:xfrm>
          <a:off x="2886076" y="8162926"/>
          <a:ext cx="4000500" cy="2685550"/>
        </a:xfrm>
        <a:prstGeom prst="rect">
          <a:avLst/>
        </a:prstGeom>
      </xdr:spPr>
    </xdr:pic>
    <xdr:clientData/>
  </xdr:twoCellAnchor>
  <xdr:twoCellAnchor editAs="oneCell">
    <xdr:from>
      <xdr:col>2</xdr:col>
      <xdr:colOff>0</xdr:colOff>
      <xdr:row>60</xdr:row>
      <xdr:rowOff>0</xdr:rowOff>
    </xdr:from>
    <xdr:to>
      <xdr:col>7</xdr:col>
      <xdr:colOff>117491</xdr:colOff>
      <xdr:row>72</xdr:row>
      <xdr:rowOff>133350</xdr:rowOff>
    </xdr:to>
    <xdr:pic>
      <xdr:nvPicPr>
        <xdr:cNvPr id="5" name="Image 4">
          <a:extLst>
            <a:ext uri="{FF2B5EF4-FFF2-40B4-BE49-F238E27FC236}">
              <a16:creationId xmlns:a16="http://schemas.microsoft.com/office/drawing/2014/main" id="{D320E108-DED5-E269-EE99-F09EB0C7A1E3}"/>
            </a:ext>
          </a:extLst>
        </xdr:cNvPr>
        <xdr:cNvPicPr>
          <a:picLocks noChangeAspect="1"/>
        </xdr:cNvPicPr>
      </xdr:nvPicPr>
      <xdr:blipFill>
        <a:blip xmlns:r="http://schemas.openxmlformats.org/officeDocument/2006/relationships" r:embed="rId4"/>
        <a:stretch>
          <a:fillRect/>
        </a:stretch>
      </xdr:blipFill>
      <xdr:spPr>
        <a:xfrm>
          <a:off x="2886075" y="10877550"/>
          <a:ext cx="4070366" cy="2305050"/>
        </a:xfrm>
        <a:prstGeom prst="rect">
          <a:avLst/>
        </a:prstGeom>
      </xdr:spPr>
    </xdr:pic>
    <xdr:clientData/>
  </xdr:twoCellAnchor>
  <xdr:twoCellAnchor editAs="oneCell">
    <xdr:from>
      <xdr:col>2</xdr:col>
      <xdr:colOff>0</xdr:colOff>
      <xdr:row>73</xdr:row>
      <xdr:rowOff>0</xdr:rowOff>
    </xdr:from>
    <xdr:to>
      <xdr:col>7</xdr:col>
      <xdr:colOff>152400</xdr:colOff>
      <xdr:row>89</xdr:row>
      <xdr:rowOff>15600</xdr:rowOff>
    </xdr:to>
    <xdr:pic>
      <xdr:nvPicPr>
        <xdr:cNvPr id="6" name="Image 5">
          <a:extLst>
            <a:ext uri="{FF2B5EF4-FFF2-40B4-BE49-F238E27FC236}">
              <a16:creationId xmlns:a16="http://schemas.microsoft.com/office/drawing/2014/main" id="{77FC59D1-A29A-D84C-E259-1DD5657C59C7}"/>
            </a:ext>
          </a:extLst>
        </xdr:cNvPr>
        <xdr:cNvPicPr>
          <a:picLocks noChangeAspect="1"/>
        </xdr:cNvPicPr>
      </xdr:nvPicPr>
      <xdr:blipFill>
        <a:blip xmlns:r="http://schemas.openxmlformats.org/officeDocument/2006/relationships" r:embed="rId5"/>
        <a:stretch>
          <a:fillRect/>
        </a:stretch>
      </xdr:blipFill>
      <xdr:spPr>
        <a:xfrm>
          <a:off x="2886075" y="13230225"/>
          <a:ext cx="4105275" cy="2901675"/>
        </a:xfrm>
        <a:prstGeom prst="rect">
          <a:avLst/>
        </a:prstGeom>
      </xdr:spPr>
    </xdr:pic>
    <xdr:clientData/>
  </xdr:twoCellAnchor>
  <xdr:twoCellAnchor editAs="oneCell">
    <xdr:from>
      <xdr:col>2</xdr:col>
      <xdr:colOff>1</xdr:colOff>
      <xdr:row>92</xdr:row>
      <xdr:rowOff>0</xdr:rowOff>
    </xdr:from>
    <xdr:to>
      <xdr:col>7</xdr:col>
      <xdr:colOff>211456</xdr:colOff>
      <xdr:row>104</xdr:row>
      <xdr:rowOff>171742</xdr:rowOff>
    </xdr:to>
    <xdr:pic>
      <xdr:nvPicPr>
        <xdr:cNvPr id="7" name="Image 6">
          <a:extLst>
            <a:ext uri="{FF2B5EF4-FFF2-40B4-BE49-F238E27FC236}">
              <a16:creationId xmlns:a16="http://schemas.microsoft.com/office/drawing/2014/main" id="{21BBFFED-2B20-2B6C-A848-6252253ECC30}"/>
            </a:ext>
          </a:extLst>
        </xdr:cNvPr>
        <xdr:cNvPicPr>
          <a:picLocks noChangeAspect="1"/>
        </xdr:cNvPicPr>
      </xdr:nvPicPr>
      <xdr:blipFill>
        <a:blip xmlns:r="http://schemas.openxmlformats.org/officeDocument/2006/relationships" r:embed="rId6"/>
        <a:stretch>
          <a:fillRect/>
        </a:stretch>
      </xdr:blipFill>
      <xdr:spPr>
        <a:xfrm>
          <a:off x="2886076" y="16668750"/>
          <a:ext cx="4171950" cy="2333917"/>
        </a:xfrm>
        <a:prstGeom prst="rect">
          <a:avLst/>
        </a:prstGeom>
      </xdr:spPr>
    </xdr:pic>
    <xdr:clientData/>
  </xdr:twoCellAnchor>
  <xdr:twoCellAnchor editAs="oneCell">
    <xdr:from>
      <xdr:col>2</xdr:col>
      <xdr:colOff>0</xdr:colOff>
      <xdr:row>105</xdr:row>
      <xdr:rowOff>1</xdr:rowOff>
    </xdr:from>
    <xdr:to>
      <xdr:col>7</xdr:col>
      <xdr:colOff>97155</xdr:colOff>
      <xdr:row>120</xdr:row>
      <xdr:rowOff>55279</xdr:rowOff>
    </xdr:to>
    <xdr:pic>
      <xdr:nvPicPr>
        <xdr:cNvPr id="8" name="Image 7">
          <a:extLst>
            <a:ext uri="{FF2B5EF4-FFF2-40B4-BE49-F238E27FC236}">
              <a16:creationId xmlns:a16="http://schemas.microsoft.com/office/drawing/2014/main" id="{B92F8882-E544-618E-70FD-E166F6CA63C9}"/>
            </a:ext>
          </a:extLst>
        </xdr:cNvPr>
        <xdr:cNvPicPr>
          <a:picLocks noChangeAspect="1"/>
        </xdr:cNvPicPr>
      </xdr:nvPicPr>
      <xdr:blipFill>
        <a:blip xmlns:r="http://schemas.openxmlformats.org/officeDocument/2006/relationships" r:embed="rId7"/>
        <a:stretch>
          <a:fillRect/>
        </a:stretch>
      </xdr:blipFill>
      <xdr:spPr>
        <a:xfrm>
          <a:off x="2886075" y="19021426"/>
          <a:ext cx="4057650" cy="2779428"/>
        </a:xfrm>
        <a:prstGeom prst="rect">
          <a:avLst/>
        </a:prstGeom>
      </xdr:spPr>
    </xdr:pic>
    <xdr:clientData/>
  </xdr:twoCellAnchor>
  <xdr:twoCellAnchor editAs="oneCell">
    <xdr:from>
      <xdr:col>2</xdr:col>
      <xdr:colOff>0</xdr:colOff>
      <xdr:row>122</xdr:row>
      <xdr:rowOff>0</xdr:rowOff>
    </xdr:from>
    <xdr:to>
      <xdr:col>7</xdr:col>
      <xdr:colOff>91440</xdr:colOff>
      <xdr:row>139</xdr:row>
      <xdr:rowOff>60456</xdr:rowOff>
    </xdr:to>
    <xdr:pic>
      <xdr:nvPicPr>
        <xdr:cNvPr id="9" name="Image 8">
          <a:extLst>
            <a:ext uri="{FF2B5EF4-FFF2-40B4-BE49-F238E27FC236}">
              <a16:creationId xmlns:a16="http://schemas.microsoft.com/office/drawing/2014/main" id="{39F6F184-ABB6-C7A9-D13A-EA0B132A0DA3}"/>
            </a:ext>
          </a:extLst>
        </xdr:cNvPr>
        <xdr:cNvPicPr>
          <a:picLocks noChangeAspect="1"/>
        </xdr:cNvPicPr>
      </xdr:nvPicPr>
      <xdr:blipFill>
        <a:blip xmlns:r="http://schemas.openxmlformats.org/officeDocument/2006/relationships" r:embed="rId8"/>
        <a:stretch>
          <a:fillRect/>
        </a:stretch>
      </xdr:blipFill>
      <xdr:spPr>
        <a:xfrm>
          <a:off x="2886075" y="22098000"/>
          <a:ext cx="4048125" cy="3140841"/>
        </a:xfrm>
        <a:prstGeom prst="rect">
          <a:avLst/>
        </a:prstGeom>
      </xdr:spPr>
    </xdr:pic>
    <xdr:clientData/>
  </xdr:twoCellAnchor>
  <xdr:twoCellAnchor editAs="oneCell">
    <xdr:from>
      <xdr:col>2</xdr:col>
      <xdr:colOff>0</xdr:colOff>
      <xdr:row>140</xdr:row>
      <xdr:rowOff>0</xdr:rowOff>
    </xdr:from>
    <xdr:to>
      <xdr:col>7</xdr:col>
      <xdr:colOff>133350</xdr:colOff>
      <xdr:row>161</xdr:row>
      <xdr:rowOff>97652</xdr:rowOff>
    </xdr:to>
    <xdr:pic>
      <xdr:nvPicPr>
        <xdr:cNvPr id="10" name="Image 9">
          <a:extLst>
            <a:ext uri="{FF2B5EF4-FFF2-40B4-BE49-F238E27FC236}">
              <a16:creationId xmlns:a16="http://schemas.microsoft.com/office/drawing/2014/main" id="{E0F96983-0AD9-3212-66DF-5282A5F12899}"/>
            </a:ext>
          </a:extLst>
        </xdr:cNvPr>
        <xdr:cNvPicPr>
          <a:picLocks noChangeAspect="1"/>
        </xdr:cNvPicPr>
      </xdr:nvPicPr>
      <xdr:blipFill>
        <a:blip xmlns:r="http://schemas.openxmlformats.org/officeDocument/2006/relationships" r:embed="rId9"/>
        <a:stretch>
          <a:fillRect/>
        </a:stretch>
      </xdr:blipFill>
      <xdr:spPr>
        <a:xfrm>
          <a:off x="2886075" y="25355550"/>
          <a:ext cx="4076700" cy="3901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erriflux.sharepoint.com/sites/PleRecherche/Documents%20partages/Fili&#232;res%20Agricole%20SOCLE/Etude/Ol&#233;oprot&#233;agineux/RefFlux2_Ol&#233;oprot&#233;agineux.xlsx" TargetMode="External"/><Relationship Id="rId1" Type="http://schemas.openxmlformats.org/officeDocument/2006/relationships/externalLinkPath" Target="https://terriflux.sharepoint.com/sites/PleRecherche/Documents%20partages/Fili&#232;res%20Agricole%20SOCLE/Etude/Ol&#233;oprot&#233;agineux/RefFlux2_Ol&#233;oprot&#233;agineux.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Users/33780/Downloads/pack-de-fonctions-xlp/Version%20pour%20EXCEL%202007%20&#224;%202019/Pack%20de%20fonctions%20XLP.xla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33780\Downloads\RefFlux2_C&#233;r&#233;ales.xlsm" TargetMode="External"/><Relationship Id="rId1" Type="http://schemas.openxmlformats.org/officeDocument/2006/relationships/externalLinkPath" Target="https://terriflux.sharepoint.com/sites/PleRecherche/Documents%20partages/Fili&#232;res%20Agricole%20SOCLE/Etude/Ol&#233;oprot&#233;agineux/RefFlux2_C&#233;r&#233;ales.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33780\Downloads\cd2024-16_ResultatsDefinitifs-FranceEntiere2023%20(1).xlsx" TargetMode="External"/><Relationship Id="rId1" Type="http://schemas.openxmlformats.org/officeDocument/2006/relationships/externalLinkPath" Target="https://terriflux.sharepoint.com/sites/PleRecherche/Documents%20partages/Fili&#232;res%20Agricole%20SOCLE/Etude/Pomme%20de%20terre/cd2024-16_ResultatsDefinitifs-FranceEntiere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tiquettes"/>
      <sheetName val="Produits"/>
      <sheetName val="Secteurs"/>
      <sheetName val="Echanges territoires"/>
      <sheetName val="Données"/>
      <sheetName val=" Données"/>
      <sheetName val="Données "/>
      <sheetName val="Bilans Colza - FAM"/>
      <sheetName val="Données  "/>
      <sheetName val="BIlans Tournesol - FAM"/>
      <sheetName val="Données   "/>
      <sheetName val="Bilans Soja - FAM"/>
      <sheetName val="Données    "/>
      <sheetName val="Bilans Pois - FAM"/>
      <sheetName val="Données     "/>
      <sheetName val="Bilans Féverole - FAM"/>
      <sheetName val="Contraintes"/>
      <sheetName val="  Données"/>
      <sheetName val="Issues de silo - ONRB"/>
      <sheetName val="Contraintes "/>
      <sheetName val="   Données"/>
      <sheetName val="Pertes ferme - TERRES UNIVIA"/>
      <sheetName val="Contraintes  "/>
      <sheetName val="    Données"/>
      <sheetName val="Prétraitement semences fermière"/>
      <sheetName val="Semences fermières - AGRESTE"/>
      <sheetName val="Données      "/>
      <sheetName val="Prétraitement échanges"/>
      <sheetName val="Echanges mensuels - EUROSTAT"/>
      <sheetName val="Echanges annuels - EUROSTAT"/>
      <sheetName val="Données       "/>
      <sheetName val="Contraintes   "/>
      <sheetName val="     Données"/>
      <sheetName val="Huiles et tourteaux - FEDIOL"/>
      <sheetName val="Contraintes    "/>
      <sheetName val="      Données"/>
      <sheetName val="Usages tourteaux - ONRB"/>
      <sheetName val="Données        "/>
      <sheetName val="Biocarburants - CARBURE"/>
      <sheetName val="Données         "/>
      <sheetName val="Conso huile GMS -NIELSEN"/>
      <sheetName val="Données          "/>
      <sheetName val="Marché olive - AFIDOL, FAM"/>
      <sheetName val="Récoltes olive - AGRESTE"/>
      <sheetName val="Données           "/>
      <sheetName val="Contraintes     "/>
      <sheetName val="       Données"/>
      <sheetName val="Prétraitement récolte, collecte"/>
      <sheetName val="Récoltes - AGRESTE"/>
      <sheetName val="Collectes, stocks - FAM"/>
      <sheetName val="Collectes, stocks protéa - FAM"/>
      <sheetName val="FAB - FAM"/>
      <sheetName val="FAB protéagineux - FAM"/>
      <sheetName val="Données            "/>
      <sheetName val="Contraintes      "/>
      <sheetName val="        Données"/>
      <sheetName val="Prétraitement consommation"/>
      <sheetName val="Consommation - OléoProtéines"/>
      <sheetName val="Contraintes       "/>
      <sheetName val="         Données"/>
      <sheetName val="Fab. ingrédients - Diverses"/>
      <sheetName val="Pertes - Diverses"/>
      <sheetName val="Fabrication - PRODCOM"/>
      <sheetName val="Transformation - TERRES UNIVIA"/>
      <sheetName val="Alimentation animale - TERRES U"/>
      <sheetName val="Collecte bio - TERRES UNIVIA"/>
      <sheetName val="Données              "/>
      <sheetName val="Données               "/>
      <sheetName val="          Données"/>
    </sheetNames>
    <sheetDataSet>
      <sheetData sheetId="0">
        <row r="2">
          <cell r="A2" t="str">
            <v>Type de matière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uille_vide"/>
    </sheetNames>
    <definedNames>
      <definedName name="NOM_FEUILLE"/>
    </defined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its"/>
      <sheetName val="Secteurs"/>
      <sheetName val="Echanges territoires"/>
      <sheetName val="Structure des flux"/>
      <sheetName val="Etiquettes"/>
      <sheetName val="Données"/>
      <sheetName val="Prétraitement bilans"/>
      <sheetName val="Bilans Blé tendre - FAM"/>
      <sheetName val="Bilans Maïs - FAM"/>
      <sheetName val="Bilans Orge - FAM"/>
      <sheetName val="Bilans Blé dur - FAM"/>
      <sheetName val="Bilans Triticale - FAM"/>
      <sheetName val="Bilans Sorgho - FAM"/>
      <sheetName val="Bilans Avoine - FAM"/>
      <sheetName val="Bilans Seigle - FAM"/>
      <sheetName val="Bilans Sarrasin - FAM"/>
      <sheetName val="Contraintes"/>
      <sheetName val=" Données"/>
      <sheetName val="Prétraitement issues"/>
      <sheetName val="Issues céréales - ONRB"/>
      <sheetName val="Issues maïs - ONRB"/>
      <sheetName val="Issues riz - ONRB"/>
      <sheetName val="Contraintes "/>
      <sheetName val="  Données"/>
      <sheetName val="Pertes à la ferme"/>
      <sheetName val="Contraintes  "/>
      <sheetName val="   Données"/>
      <sheetName val="Prétraitement semences fermière"/>
      <sheetName val="Semences fermières - AGRESTE"/>
      <sheetName val="Données      "/>
      <sheetName val="Prétraitement prod farine"/>
      <sheetName val="Production de farine - FAM"/>
      <sheetName val="Données       "/>
      <sheetName val="Débouchés farine de blé - FAM"/>
      <sheetName val="Contraintes   "/>
      <sheetName val="    Données"/>
      <sheetName val="Coproduits meunerie - Réséda"/>
      <sheetName val="Coproduits meunerie - ONRB"/>
      <sheetName val="Contraintes    "/>
      <sheetName val="     Données"/>
      <sheetName val="Amidonnerie - Diverses"/>
      <sheetName val="Contraintes     "/>
      <sheetName val="      Données"/>
      <sheetName val="Semoulerie maïs- Diverses"/>
      <sheetName val="Contraintes      "/>
      <sheetName val="       Données"/>
      <sheetName val="Semoulerie blé dur - CFSI"/>
      <sheetName val="Contraintes       "/>
      <sheetName val="        Données"/>
      <sheetName val="Coproduits Semoulerie blé -ONRB"/>
      <sheetName val="Contraintes        "/>
      <sheetName val="         Données"/>
      <sheetName val="Indus. pâtes - SIFPAF"/>
      <sheetName val="Contraintes         "/>
      <sheetName val="          Données"/>
      <sheetName val="Coproduits Indus. - Réséda"/>
      <sheetName val="Contraintes          "/>
      <sheetName val="           Données"/>
      <sheetName val="Distillerie - Agreste"/>
      <sheetName val="Données "/>
      <sheetName val="Contraintes           "/>
      <sheetName val="            Données"/>
      <sheetName val="Malterie - ONRB"/>
      <sheetName val="Contraintes            "/>
      <sheetName val="             Données"/>
      <sheetName val="Brasserie - Diverses"/>
      <sheetName val="Données  "/>
      <sheetName val="Popcorn - Intercéréales"/>
      <sheetName val="Données   "/>
      <sheetName val="Prétraitement échanges"/>
      <sheetName val="Echanges annuels - EUROSTAT"/>
      <sheetName val="Echanges mensuels - EUROSTAT"/>
      <sheetName val="Données    "/>
      <sheetName val="Contraintes             "/>
      <sheetName val="              Données"/>
      <sheetName val="Riz - Diverses"/>
      <sheetName val="Données     "/>
      <sheetName val="Données        "/>
      <sheetName val="               Données"/>
      <sheetName val="Prétraitement récoltes"/>
      <sheetName val="Récoltes - AGRESTE"/>
      <sheetName val="Récoltes - Intercéréales"/>
      <sheetName val="Récoltes - FNPSMS"/>
      <sheetName val="Prétraitement collectes, stocks"/>
      <sheetName val="Collectes, stocks - FAM"/>
      <sheetName val="Prétraitement FAB"/>
      <sheetName val="FAB grains - FAM"/>
      <sheetName val="FAB produits, coproduits - FAB"/>
      <sheetName val="Pertes - Diverses"/>
      <sheetName val="Prétraitement fabrications"/>
      <sheetName val="Fabrications - PRODCOM"/>
      <sheetName val="Comparaison périmètres matiè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mmaire"/>
      <sheetName val="COP"/>
      <sheetName val="PAILLES"/>
      <sheetName val="SHERBE"/>
      <sheetName val="PIND"/>
      <sheetName val="PDT"/>
      <sheetName val="LEG"/>
      <sheetName val="LEG (2)"/>
      <sheetName val="FRUIT"/>
      <sheetName val="FRUIT (2)"/>
      <sheetName val="FLEU"/>
      <sheetName val="VIN"/>
      <sheetName val="TERRIT"/>
      <sheetName val="EFEX"/>
      <sheetName val="EFEX (2)"/>
      <sheetName val="AFINIS"/>
      <sheetName val="AFINIS (2)"/>
      <sheetName val="LAIT"/>
      <sheetName val="OEUFS"/>
      <sheetName val="MIEL"/>
    </sheetNames>
    <sheetDataSet>
      <sheetData sheetId="0"/>
      <sheetData sheetId="1">
        <row r="1">
          <cell r="A1" t="str">
            <v>SAA 2022-2023 définitive</v>
          </cell>
        </row>
        <row r="7">
          <cell r="B7">
            <v>2022</v>
          </cell>
          <cell r="C7">
            <v>2023</v>
          </cell>
          <cell r="D7" t="str">
            <v>23/22</v>
          </cell>
        </row>
        <row r="56">
          <cell r="A56" t="str">
            <v>Source : SAA SAA 2022-2023 définitive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CDBF54-6E89-40E2-B184-F2F1A2392C3C}" name="Table6" displayName="Table6" ref="C13:AT253" totalsRowShown="0">
  <autoFilter ref="C13:AT253" xr:uid="{00000000-0009-0000-0100-000006000000}">
    <filterColumn colId="0">
      <filters>
        <filter val="97 - DOM"/>
        <filter val="FRANCE MÉTROPOLITAINE"/>
      </filters>
    </filterColumn>
  </autoFilter>
  <tableColumns count="44">
    <tableColumn id="1" xr3:uid="{C8F6A47A-8A72-4CD4-B440-F31BD7816AEF}" name="LIB_REG2"/>
    <tableColumn id="2" xr3:uid="{CEDF07CD-E02E-4A8B-8062-334322E79FAC}" name="LIB_SAA"/>
    <tableColumn id="3" xr3:uid="{E8B74B63-FBF1-4ED3-BD9C-F20873FF6DEE}" name="SURF_2010"/>
    <tableColumn id="4" xr3:uid="{A6825543-E505-4449-B62C-D06652BB7BF6}" name="SURF_2011"/>
    <tableColumn id="5" xr3:uid="{F41BBD2D-E412-47D3-B62E-1695EC07410A}" name="SURF_2012"/>
    <tableColumn id="6" xr3:uid="{832C9F15-3DE1-4326-83CE-811657C7EB0C}" name="SURF_2013"/>
    <tableColumn id="7" xr3:uid="{21953131-0748-4BA1-9023-49C71C0AE1D8}" name="SURF_2014"/>
    <tableColumn id="8" xr3:uid="{AA1DF000-DF2F-4FD1-BE3E-49217801F7D9}" name="SURF_2015"/>
    <tableColumn id="9" xr3:uid="{549B75AF-04CF-4B79-ACAE-ADDF412CA9CB}" name="SURF_2016"/>
    <tableColumn id="10" xr3:uid="{2E986DD2-7ECB-4BCF-9DBB-40CD15E16DD7}" name="SURF_2017"/>
    <tableColumn id="11" xr3:uid="{4F3DEEAE-9FDC-4A75-A463-A37BE86D28E4}" name="SURF_2018"/>
    <tableColumn id="12" xr3:uid="{236721CB-9D5F-4950-BD23-81B0C27FDA6B}" name="SURF_2019"/>
    <tableColumn id="13" xr3:uid="{A7076441-B9EE-45BF-9896-B002BD098CF3}" name="SURF_2020"/>
    <tableColumn id="14" xr3:uid="{03F2DA47-6691-4DAD-8C48-C01926AEE6A9}" name="SURF_2021"/>
    <tableColumn id="15" xr3:uid="{D21AE4E3-628F-4C8D-AFDF-B7A448C15D61}" name="SURF_2022"/>
    <tableColumn id="16" xr3:uid="{50310152-C854-4634-8B49-607AE2E3AF24}" name="SURF_2023"/>
    <tableColumn id="17" xr3:uid="{08555221-0BA5-4D0D-95C3-FE14917EE07A}" name="REND_2010"/>
    <tableColumn id="18" xr3:uid="{224B555E-C8BC-4636-8E36-0A96D0B1D084}" name="REND_2011"/>
    <tableColumn id="19" xr3:uid="{EFB45AEE-B989-4B59-8311-802BAE4A9B71}" name="REND_2012"/>
    <tableColumn id="20" xr3:uid="{80A12853-B040-43B0-94AA-80B3DA0390E9}" name="REND_2013"/>
    <tableColumn id="21" xr3:uid="{52BE09CD-8547-4D83-843D-622369D9033F}" name="REND_2014"/>
    <tableColumn id="22" xr3:uid="{4C99DFEE-674D-4091-944C-376061529E44}" name="REND_2015"/>
    <tableColumn id="23" xr3:uid="{4AC56601-316D-4958-BA9A-1A87AB23F429}" name="REND_2016"/>
    <tableColumn id="24" xr3:uid="{2A06580F-7970-471A-B49C-E844238094DB}" name="REND_2017"/>
    <tableColumn id="25" xr3:uid="{B428CBC7-D8CE-4AEF-B573-5B29E62CD4FE}" name="REND_2018"/>
    <tableColumn id="26" xr3:uid="{C29AF1B0-7EA5-4866-8924-8544BBCB7C8A}" name="REND_2019"/>
    <tableColumn id="27" xr3:uid="{287B065B-F072-4BC1-9005-ED9B8BF0BB34}" name="REND_2020"/>
    <tableColumn id="28" xr3:uid="{41E8C07B-B3A8-461A-9B4F-1A3D0DB0FD49}" name="REND_2021"/>
    <tableColumn id="29" xr3:uid="{02531085-B7B1-4111-9447-BCB53DEB19FC}" name="REND_2022"/>
    <tableColumn id="30" xr3:uid="{12B0EBCC-E260-4839-8520-6726DD4F23DF}" name="REND_2023"/>
    <tableColumn id="31" xr3:uid="{8F6BA658-8BEE-489B-BEED-ABABBA9E7D82}" name="PROD_2010"/>
    <tableColumn id="32" xr3:uid="{4164E56E-CC70-4B93-B0D4-1B4AC3799F50}" name="PROD_2011"/>
    <tableColumn id="33" xr3:uid="{86E56794-9186-4603-B955-788DC4A59268}" name="PROD_2012"/>
    <tableColumn id="34" xr3:uid="{F766A359-44F5-498F-9E88-DA0F011DC871}" name="PROD_2013"/>
    <tableColumn id="35" xr3:uid="{29E29E32-F033-4CDA-A7ED-1C25BC1B2076}" name="PROD_2014"/>
    <tableColumn id="36" xr3:uid="{DE9B80AF-A0FC-48B1-BCA4-FC98DB458375}" name="PROD_2015"/>
    <tableColumn id="37" xr3:uid="{4E7333CE-C695-4847-A25A-FA63345053A1}" name="PROD_2016"/>
    <tableColumn id="38" xr3:uid="{55D1BFDF-1491-4283-AD84-2E34773527BF}" name="PROD_2017"/>
    <tableColumn id="39" xr3:uid="{BB39D6FF-3293-47CD-A0E4-EC1151130E37}" name="PROD_2018"/>
    <tableColumn id="40" xr3:uid="{69081AAC-0D19-4E92-9530-7188BB2620E0}" name="PROD_2019"/>
    <tableColumn id="41" xr3:uid="{DBAB9869-300B-437A-87CE-DFAD2F0E5D6E}" name="PROD_2020"/>
    <tableColumn id="42" xr3:uid="{6EC4D8C0-7729-4C01-9BD2-0149A118EFA7}" name="PROD_2021"/>
    <tableColumn id="43" xr3:uid="{8EADE798-84B7-4FA6-BDBB-19A302D65B43}" name="PROD_2022"/>
    <tableColumn id="44" xr3:uid="{424DEE47-FB13-4B5B-B360-3D3AB3BF72D2}"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BADC-85D7-40CA-861E-4E5910E45FAB}">
  <sheetPr>
    <tabColor rgb="FFFF0000"/>
  </sheetPr>
  <dimension ref="A1:AJ14"/>
  <sheetViews>
    <sheetView workbookViewId="0">
      <pane xSplit="3" ySplit="1" topLeftCell="H2" activePane="bottomRight" state="frozen"/>
      <selection activeCell="AS484" sqref="AS484"/>
      <selection pane="topRight" activeCell="AS484" sqref="AS484"/>
      <selection pane="bottomLeft" activeCell="AS484" sqref="AS484"/>
      <selection pane="bottomRight" activeCell="I8" sqref="I8"/>
    </sheetView>
  </sheetViews>
  <sheetFormatPr baseColWidth="10" defaultColWidth="11.44140625" defaultRowHeight="14.4"/>
  <cols>
    <col min="1" max="1" width="38.44140625" style="5" bestFit="1" customWidth="1"/>
    <col min="2" max="2" width="18.5546875" style="5" bestFit="1" customWidth="1"/>
    <col min="3" max="3" width="38.44140625" style="4" bestFit="1" customWidth="1"/>
    <col min="4" max="4" width="16.109375" style="5" bestFit="1" customWidth="1"/>
    <col min="5" max="5" width="20.33203125" style="4" bestFit="1" customWidth="1"/>
    <col min="6" max="6" width="28.88671875" style="4" bestFit="1" customWidth="1"/>
    <col min="7" max="7" width="41" style="4" customWidth="1"/>
    <col min="8" max="11" width="11.44140625" style="4" customWidth="1"/>
    <col min="12" max="16384" width="11.44140625" style="4"/>
  </cols>
  <sheetData>
    <row r="1" spans="1:36" ht="15" thickBot="1">
      <c r="A1" s="1" t="s">
        <v>0</v>
      </c>
      <c r="B1" s="2" t="s">
        <v>1</v>
      </c>
      <c r="C1" s="2" t="s">
        <v>2</v>
      </c>
      <c r="D1" s="2" t="s">
        <v>3</v>
      </c>
      <c r="E1" s="2" t="s">
        <v>4</v>
      </c>
      <c r="F1" s="3" t="s">
        <v>5</v>
      </c>
      <c r="G1" s="2" t="s">
        <v>6</v>
      </c>
    </row>
    <row r="2" spans="1:36" customFormat="1">
      <c r="A2" t="s">
        <v>8</v>
      </c>
      <c r="B2" s="8" t="s">
        <v>7</v>
      </c>
      <c r="C2" s="9" t="str">
        <f>_xlfn.TEXTJOIN(":",TRUE,H2:M2)</f>
        <v>Matière première:Produit:Coproduit:Ingrédient:Emission</v>
      </c>
      <c r="F2" t="s">
        <v>14</v>
      </c>
      <c r="G2" s="10" t="s">
        <v>9</v>
      </c>
      <c r="H2" s="11" t="s">
        <v>15</v>
      </c>
      <c r="I2" s="12" t="s">
        <v>16</v>
      </c>
      <c r="J2" s="13" t="s">
        <v>17</v>
      </c>
      <c r="K2" s="14" t="s">
        <v>18</v>
      </c>
      <c r="L2" s="15" t="s">
        <v>19</v>
      </c>
    </row>
    <row r="3" spans="1:36" customFormat="1">
      <c r="A3" s="9" t="s">
        <v>38</v>
      </c>
      <c r="B3" s="16" t="s">
        <v>11</v>
      </c>
      <c r="C3" s="9" t="s">
        <v>39</v>
      </c>
      <c r="G3" s="10" t="s">
        <v>27</v>
      </c>
    </row>
    <row r="4" spans="1:36" customFormat="1">
      <c r="A4" s="9" t="s">
        <v>496</v>
      </c>
      <c r="B4" s="16" t="s">
        <v>11</v>
      </c>
      <c r="C4" t="s">
        <v>492</v>
      </c>
      <c r="G4" s="10"/>
      <c r="H4" t="s">
        <v>24</v>
      </c>
      <c r="I4" t="s">
        <v>25</v>
      </c>
      <c r="J4" t="s">
        <v>26</v>
      </c>
    </row>
    <row r="5" spans="1:36" customFormat="1">
      <c r="A5" t="s">
        <v>20</v>
      </c>
      <c r="B5" s="17" t="s">
        <v>13</v>
      </c>
      <c r="C5" t="s">
        <v>21</v>
      </c>
      <c r="G5" s="10"/>
    </row>
    <row r="6" spans="1:36" customFormat="1">
      <c r="A6" t="s">
        <v>495</v>
      </c>
      <c r="B6" s="17" t="s">
        <v>13</v>
      </c>
      <c r="C6" t="s">
        <v>40</v>
      </c>
      <c r="G6" s="10"/>
    </row>
    <row r="7" spans="1:36" customFormat="1">
      <c r="A7" s="9" t="s">
        <v>57</v>
      </c>
      <c r="B7" s="17" t="s">
        <v>13</v>
      </c>
      <c r="C7" t="str">
        <f ca="1">_xlfn.TEXTJOIN(":",TRUE,H7:CS7)</f>
        <v>2015-16:2019-20:2023-24:2015:2015-16:2019-20:2023-24:2016-17:2019-20:2023-24:2016-17:2019-20:2023-24:2015-16:2019-20:2023-24:2023-24:2019-20:2023:2023-24:2015-16:2019:2015-16:2015-16:2019-20:2023-24:2015-16:2019-20:2023-24:2023:2019</v>
      </c>
      <c r="G7" s="10" t="s">
        <v>12</v>
      </c>
      <c r="H7" t="str" cm="1">
        <f t="array" aca="1" ref="H7" ca="1">IF(IF(INDIRECT("'"&amp;Etiquettes!H13&amp;"'"&amp;"!h1")=$A$7,_xlfn.TEXTJOIN(":",TRUE,_xlfn.UNIQUE(INDIRECT("'"&amp;Etiquettes!H13&amp;"'"&amp;"!h2:h1000"))),"")="0","",IF(INDIRECT("'"&amp;Etiquettes!H13&amp;"'"&amp;"!h1")=$A$7,_xlfn.TEXTJOIN(":",TRUE,_xlfn.UNIQUE(INDIRECT("'"&amp;Etiquettes!H13&amp;"'"&amp;"!h2:h1000"))),""))</f>
        <v/>
      </c>
      <c r="I7" t="str" cm="1">
        <f t="array" aca="1" ref="I7" ca="1">IF(IF(INDIRECT("'"&amp;Etiquettes!I13&amp;"'"&amp;"!h1")=$A$7,_xlfn.TEXTJOIN(":",TRUE,_xlfn.UNIQUE(INDIRECT("'"&amp;Etiquettes!I13&amp;"'"&amp;"!h2:h1000"))),"")="0","",IF(INDIRECT("'"&amp;Etiquettes!I13&amp;"'"&amp;"!h1")=$A$7,_xlfn.TEXTJOIN(":",TRUE,_xlfn.UNIQUE(INDIRECT("'"&amp;Etiquettes!I13&amp;"'"&amp;"!h2:h1000"))),""))</f>
        <v/>
      </c>
      <c r="J7" t="str" cm="1">
        <f t="array" aca="1" ref="J7" ca="1">IF(IF(INDIRECT("'"&amp;Etiquettes!J13&amp;"'"&amp;"!h1")=$A$7,_xlfn.TEXTJOIN(":",TRUE,_xlfn.UNIQUE(INDIRECT("'"&amp;Etiquettes!J13&amp;"'"&amp;"!h2:h1000"))),"")="0","",IF(INDIRECT("'"&amp;Etiquettes!J13&amp;"'"&amp;"!h1")=$A$7,_xlfn.TEXTJOIN(":",TRUE,_xlfn.UNIQUE(INDIRECT("'"&amp;Etiquettes!J13&amp;"'"&amp;"!h2:h1000"))),""))</f>
        <v/>
      </c>
      <c r="K7" t="str" cm="1">
        <f t="array" aca="1" ref="K7" ca="1">IF(IF(INDIRECT("'"&amp;Etiquettes!K13&amp;"'"&amp;"!h1")=$A$7,_xlfn.TEXTJOIN(":",TRUE,_xlfn.UNIQUE(INDIRECT("'"&amp;Etiquettes!K13&amp;"'"&amp;"!h2:h1000"))),"")="0","",IF(INDIRECT("'"&amp;Etiquettes!K13&amp;"'"&amp;"!h1")=$A$7,_xlfn.TEXTJOIN(":",TRUE,_xlfn.UNIQUE(INDIRECT("'"&amp;Etiquettes!K13&amp;"'"&amp;"!h2:h1000"))),""))</f>
        <v/>
      </c>
      <c r="L7" t="str" cm="1">
        <f t="array" aca="1" ref="L7" ca="1">IF(IF(INDIRECT("'"&amp;Etiquettes!L13&amp;"'"&amp;"!h1")=$A$7,_xlfn.TEXTJOIN(":",TRUE,_xlfn.UNIQUE(INDIRECT("'"&amp;Etiquettes!L13&amp;"'"&amp;"!h2:h1000"))),"")="0","",IF(INDIRECT("'"&amp;Etiquettes!L13&amp;"'"&amp;"!h1")=$A$7,_xlfn.TEXTJOIN(":",TRUE,_xlfn.UNIQUE(INDIRECT("'"&amp;Etiquettes!L13&amp;"'"&amp;"!h2:h1000"))),""))</f>
        <v/>
      </c>
      <c r="M7" t="str" cm="1">
        <f t="array" aca="1" ref="M7" ca="1">IF(IF(INDIRECT("'"&amp;Etiquettes!M13&amp;"'"&amp;"!h1")=$A$7,_xlfn.TEXTJOIN(":",TRUE,_xlfn.UNIQUE(INDIRECT("'"&amp;Etiquettes!M13&amp;"'"&amp;"!h2:h1000"))),"")="0","",IF(INDIRECT("'"&amp;Etiquettes!M13&amp;"'"&amp;"!h1")=$A$7,_xlfn.TEXTJOIN(":",TRUE,_xlfn.UNIQUE(INDIRECT("'"&amp;Etiquettes!M13&amp;"'"&amp;"!h2:h1000"))),""))</f>
        <v>2015-16:2019-20:2023-24</v>
      </c>
      <c r="N7" t="str" cm="1">
        <f t="array" aca="1" ref="N7" ca="1">IF(IF(INDIRECT("'"&amp;Etiquettes!N13&amp;"'"&amp;"!h1")=$A$7,_xlfn.TEXTJOIN(":",TRUE,_xlfn.UNIQUE(INDIRECT("'"&amp;Etiquettes!N13&amp;"'"&amp;"!h2:h1000"))),"")="0","",IF(INDIRECT("'"&amp;Etiquettes!N13&amp;"'"&amp;"!h1")=$A$7,_xlfn.TEXTJOIN(":",TRUE,_xlfn.UNIQUE(INDIRECT("'"&amp;Etiquettes!N13&amp;"'"&amp;"!h2:h1000"))),""))</f>
        <v/>
      </c>
      <c r="O7" t="str" cm="1">
        <f t="array" aca="1" ref="O7" ca="1">IF(IF(INDIRECT("'"&amp;Etiquettes!O13&amp;"'"&amp;"!h1")=$A$7,_xlfn.TEXTJOIN(":",TRUE,_xlfn.UNIQUE(INDIRECT("'"&amp;Etiquettes!O13&amp;"'"&amp;"!h2:h1000"))),"")="0","",IF(INDIRECT("'"&amp;Etiquettes!O13&amp;"'"&amp;"!h1")=$A$7,_xlfn.TEXTJOIN(":",TRUE,_xlfn.UNIQUE(INDIRECT("'"&amp;Etiquettes!O13&amp;"'"&amp;"!h2:h1000"))),""))</f>
        <v>2015</v>
      </c>
      <c r="P7" t="str" cm="1">
        <f t="array" aca="1" ref="P7" ca="1">IF(IF(INDIRECT("'"&amp;Etiquettes!P13&amp;"'"&amp;"!h1")=$A$7,_xlfn.TEXTJOIN(":",TRUE,_xlfn.UNIQUE(INDIRECT("'"&amp;Etiquettes!P13&amp;"'"&amp;"!h2:h1000"))),"")="0","",IF(INDIRECT("'"&amp;Etiquettes!P13&amp;"'"&amp;"!h1")=$A$7,_xlfn.TEXTJOIN(":",TRUE,_xlfn.UNIQUE(INDIRECT("'"&amp;Etiquettes!P13&amp;"'"&amp;"!h2:h1000"))),""))</f>
        <v/>
      </c>
      <c r="Q7" t="str" cm="1">
        <f t="array" aca="1" ref="Q7" ca="1">IF(IF(INDIRECT("'"&amp;Etiquettes!Q13&amp;"'"&amp;"!h1")=$A$7,_xlfn.TEXTJOIN(":",TRUE,_xlfn.UNIQUE(INDIRECT("'"&amp;Etiquettes!Q13&amp;"'"&amp;"!h2:h1000"))),"")="0","",IF(INDIRECT("'"&amp;Etiquettes!Q13&amp;"'"&amp;"!h1")=$A$7,_xlfn.TEXTJOIN(":",TRUE,_xlfn.UNIQUE(INDIRECT("'"&amp;Etiquettes!Q13&amp;"'"&amp;"!h2:h1000"))),""))</f>
        <v>2015-16:2019-20:2023-24</v>
      </c>
      <c r="R7" t="str" cm="1">
        <f t="array" aca="1" ref="R7" ca="1">IF(IF(INDIRECT("'"&amp;Etiquettes!R13&amp;"'"&amp;"!h1")=$A$7,_xlfn.TEXTJOIN(":",TRUE,_xlfn.UNIQUE(INDIRECT("'"&amp;Etiquettes!R13&amp;"'"&amp;"!h2:h1000"))),"")="0","",IF(INDIRECT("'"&amp;Etiquettes!R13&amp;"'"&amp;"!h1")=$A$7,_xlfn.TEXTJOIN(":",TRUE,_xlfn.UNIQUE(INDIRECT("'"&amp;Etiquettes!R13&amp;"'"&amp;"!h2:h1000"))),""))</f>
        <v/>
      </c>
      <c r="S7" t="str" cm="1">
        <f t="array" aca="1" ref="S7" ca="1">IF(IF(INDIRECT("'"&amp;Etiquettes!S13&amp;"'"&amp;"!h1")=$A$7,_xlfn.TEXTJOIN(":",TRUE,_xlfn.UNIQUE(INDIRECT("'"&amp;Etiquettes!S13&amp;"'"&amp;"!h2:h1000"))),"")="0","",IF(INDIRECT("'"&amp;Etiquettes!S13&amp;"'"&amp;"!h1")=$A$7,_xlfn.TEXTJOIN(":",TRUE,_xlfn.UNIQUE(INDIRECT("'"&amp;Etiquettes!S13&amp;"'"&amp;"!h2:h1000"))),""))</f>
        <v/>
      </c>
      <c r="T7" t="str" cm="1">
        <f t="array" aca="1" ref="T7" ca="1">IF(IF(INDIRECT("'"&amp;Etiquettes!T13&amp;"'"&amp;"!h1")=$A$7,_xlfn.TEXTJOIN(":",TRUE,_xlfn.UNIQUE(INDIRECT("'"&amp;Etiquettes!T13&amp;"'"&amp;"!h2:h1000"))),"")="0","",IF(INDIRECT("'"&amp;Etiquettes!T13&amp;"'"&amp;"!h1")=$A$7,_xlfn.TEXTJOIN(":",TRUE,_xlfn.UNIQUE(INDIRECT("'"&amp;Etiquettes!T13&amp;"'"&amp;"!h2:h1000"))),""))</f>
        <v>2016-17:2019-20:2023-24</v>
      </c>
      <c r="U7" t="str" cm="1">
        <f t="array" aca="1" ref="U7" ca="1">IF(IF(INDIRECT("'"&amp;Etiquettes!U13&amp;"'"&amp;"!h1")=$A$7,_xlfn.TEXTJOIN(":",TRUE,_xlfn.UNIQUE(INDIRECT("'"&amp;Etiquettes!U13&amp;"'"&amp;"!h2:h1000"))),"")="0","",IF(INDIRECT("'"&amp;Etiquettes!U13&amp;"'"&amp;"!h1")=$A$7,_xlfn.TEXTJOIN(":",TRUE,_xlfn.UNIQUE(INDIRECT("'"&amp;Etiquettes!U13&amp;"'"&amp;"!h2:h1000"))),""))</f>
        <v/>
      </c>
      <c r="V7" t="str" cm="1">
        <f t="array" aca="1" ref="V7" ca="1">IF(IF(INDIRECT("'"&amp;Etiquettes!V13&amp;"'"&amp;"!h1")=$A$7,_xlfn.TEXTJOIN(":",TRUE,_xlfn.UNIQUE(INDIRECT("'"&amp;Etiquettes!V13&amp;"'"&amp;"!h2:h1000"))),"")="0","",IF(INDIRECT("'"&amp;Etiquettes!V13&amp;"'"&amp;"!h1")=$A$7,_xlfn.TEXTJOIN(":",TRUE,_xlfn.UNIQUE(INDIRECT("'"&amp;Etiquettes!V13&amp;"'"&amp;"!h2:h1000"))),""))</f>
        <v>2016-17:2019-20:2023-24</v>
      </c>
      <c r="W7" t="str" cm="1">
        <f t="array" aca="1" ref="W7" ca="1">IF(IF(INDIRECT("'"&amp;Etiquettes!W13&amp;"'"&amp;"!h1")=$A$7,_xlfn.TEXTJOIN(":",TRUE,_xlfn.UNIQUE(INDIRECT("'"&amp;Etiquettes!W13&amp;"'"&amp;"!h2:h1000"))),"")="0","",IF(INDIRECT("'"&amp;Etiquettes!W13&amp;"'"&amp;"!h1")=$A$7,_xlfn.TEXTJOIN(":",TRUE,_xlfn.UNIQUE(INDIRECT("'"&amp;Etiquettes!W13&amp;"'"&amp;"!h2:h1000"))),""))</f>
        <v/>
      </c>
      <c r="X7" t="str" cm="1">
        <f t="array" aca="1" ref="X7" ca="1">IF(IF(INDIRECT("'"&amp;Etiquettes!X13&amp;"'"&amp;"!h1")=$A$7,_xlfn.TEXTJOIN(":",TRUE,_xlfn.UNIQUE(INDIRECT("'"&amp;Etiquettes!X13&amp;"'"&amp;"!h2:h1000"))),"")="0","",IF(INDIRECT("'"&amp;Etiquettes!X13&amp;"'"&amp;"!h1")=$A$7,_xlfn.TEXTJOIN(":",TRUE,_xlfn.UNIQUE(INDIRECT("'"&amp;Etiquettes!X13&amp;"'"&amp;"!h2:h1000"))),""))</f>
        <v/>
      </c>
      <c r="Y7" t="str" cm="1">
        <f t="array" aca="1" ref="Y7" ca="1">IF(IF(INDIRECT("'"&amp;Etiquettes!Y13&amp;"'"&amp;"!h1")=$A$7,_xlfn.TEXTJOIN(":",TRUE,_xlfn.UNIQUE(INDIRECT("'"&amp;Etiquettes!Y13&amp;"'"&amp;"!h2:h1000"))),"")="0","",IF(INDIRECT("'"&amp;Etiquettes!Y13&amp;"'"&amp;"!h1")=$A$7,_xlfn.TEXTJOIN(":",TRUE,_xlfn.UNIQUE(INDIRECT("'"&amp;Etiquettes!Y13&amp;"'"&amp;"!h2:h1000"))),""))</f>
        <v>2015-16:2019-20:2023-24</v>
      </c>
      <c r="Z7" t="str" cm="1">
        <f t="array" aca="1" ref="Z7" ca="1">IF(IF(INDIRECT("'"&amp;Etiquettes!Z13&amp;"'"&amp;"!h1")=$A$7,_xlfn.TEXTJOIN(":",TRUE,_xlfn.UNIQUE(INDIRECT("'"&amp;Etiquettes!Z13&amp;"'"&amp;"!h2:h1000"))),"")="0","",IF(INDIRECT("'"&amp;Etiquettes!Z13&amp;"'"&amp;"!h1")=$A$7,_xlfn.TEXTJOIN(":",TRUE,_xlfn.UNIQUE(INDIRECT("'"&amp;Etiquettes!Z13&amp;"'"&amp;"!h2:h1000"))),""))</f>
        <v/>
      </c>
      <c r="AA7" t="str" cm="1">
        <f t="array" aca="1" ref="AA7" ca="1">IF(IF(INDIRECT("'"&amp;Etiquettes!AA13&amp;"'"&amp;"!h1")=$A$7,_xlfn.TEXTJOIN(":",TRUE,_xlfn.UNIQUE(INDIRECT("'"&amp;Etiquettes!AA13&amp;"'"&amp;"!h2:h1000"))),"")="0","",IF(INDIRECT("'"&amp;Etiquettes!AA13&amp;"'"&amp;"!h1")=$A$7,_xlfn.TEXTJOIN(":",TRUE,_xlfn.UNIQUE(INDIRECT("'"&amp;Etiquettes!AA13&amp;"'"&amp;"!h2:h1000"))),""))</f>
        <v>2023-24:2019-20</v>
      </c>
      <c r="AB7" t="str" cm="1">
        <f t="array" aca="1" ref="AB7" ca="1">IF(IF(INDIRECT("'"&amp;Etiquettes!AB13&amp;"'"&amp;"!h1")=$A$7,_xlfn.TEXTJOIN(":",TRUE,_xlfn.UNIQUE(INDIRECT("'"&amp;Etiquettes!AB13&amp;"'"&amp;"!h2:h1000"))),"")="0","",IF(INDIRECT("'"&amp;Etiquettes!AB13&amp;"'"&amp;"!h1")=$A$7,_xlfn.TEXTJOIN(":",TRUE,_xlfn.UNIQUE(INDIRECT("'"&amp;Etiquettes!AB13&amp;"'"&amp;"!h2:h1000"))),""))</f>
        <v/>
      </c>
      <c r="AC7" t="str" cm="1">
        <f t="array" aca="1" ref="AC7" ca="1">IF(IF(INDIRECT("'"&amp;Etiquettes!AC13&amp;"'"&amp;"!h1")=$A$7,_xlfn.TEXTJOIN(":",TRUE,_xlfn.UNIQUE(INDIRECT("'"&amp;Etiquettes!AC13&amp;"'"&amp;"!h2:h1000"))),"")="0","",IF(INDIRECT("'"&amp;Etiquettes!AC13&amp;"'"&amp;"!h1")=$A$7,_xlfn.TEXTJOIN(":",TRUE,_xlfn.UNIQUE(INDIRECT("'"&amp;Etiquettes!AC13&amp;"'"&amp;"!h2:h1000"))),""))</f>
        <v>2023:2023-24</v>
      </c>
      <c r="AD7" t="str" cm="1">
        <f t="array" aca="1" ref="AD7" ca="1">IF(IF(INDIRECT("'"&amp;Etiquettes!AD13&amp;"'"&amp;"!h1")=$A$7,_xlfn.TEXTJOIN(":",TRUE,_xlfn.UNIQUE(INDIRECT("'"&amp;Etiquettes!AD13&amp;"'"&amp;"!h2:h1000"))),"")="0","",IF(INDIRECT("'"&amp;Etiquettes!AD13&amp;"'"&amp;"!h1")=$A$7,_xlfn.TEXTJOIN(":",TRUE,_xlfn.UNIQUE(INDIRECT("'"&amp;Etiquettes!AD13&amp;"'"&amp;"!h2:h1000"))),""))</f>
        <v/>
      </c>
      <c r="AE7" t="str" cm="1">
        <f t="array" aca="1" ref="AE7" ca="1">IF(IF(INDIRECT("'"&amp;Etiquettes!AE13&amp;"'"&amp;"!h1")=$A$7,_xlfn.TEXTJOIN(":",TRUE,_xlfn.UNIQUE(INDIRECT("'"&amp;Etiquettes!AE13&amp;"'"&amp;"!h2:h1000"))),"")="0","",IF(INDIRECT("'"&amp;Etiquettes!AE13&amp;"'"&amp;"!h1")=$A$7,_xlfn.TEXTJOIN(":",TRUE,_xlfn.UNIQUE(INDIRECT("'"&amp;Etiquettes!AE13&amp;"'"&amp;"!h2:h1000"))),""))</f>
        <v>2015-16</v>
      </c>
      <c r="AF7" t="str" cm="1">
        <f t="array" aca="1" ref="AF7" ca="1">IF(IF(INDIRECT("'"&amp;Etiquettes!AF13&amp;"'"&amp;"!h1")=$A$7,_xlfn.TEXTJOIN(":",TRUE,_xlfn.UNIQUE(INDIRECT("'"&amp;Etiquettes!AF13&amp;"'"&amp;"!h2:h1000"))),"")="0","",IF(INDIRECT("'"&amp;Etiquettes!AF13&amp;"'"&amp;"!h1")=$A$7,_xlfn.TEXTJOIN(":",TRUE,_xlfn.UNIQUE(INDIRECT("'"&amp;Etiquettes!AF13&amp;"'"&amp;"!h2:h1000"))),""))</f>
        <v/>
      </c>
      <c r="AG7" t="str" cm="1">
        <f t="array" aca="1" ref="AG7" ca="1">IF(IF(INDIRECT("'"&amp;Etiquettes!AG13&amp;"'"&amp;"!h1")=$A$7,_xlfn.TEXTJOIN(":",TRUE,_xlfn.UNIQUE(INDIRECT("'"&amp;Etiquettes!AG13&amp;"'"&amp;"!h2:h1000"))),"")="0","",IF(INDIRECT("'"&amp;Etiquettes!AG13&amp;"'"&amp;"!h1")=$A$7,_xlfn.TEXTJOIN(":",TRUE,_xlfn.UNIQUE(INDIRECT("'"&amp;Etiquettes!AG13&amp;"'"&amp;"!h2:h1000"))),""))</f>
        <v>2019:2015-16</v>
      </c>
      <c r="AH7" t="str" cm="1">
        <f t="array" aca="1" ref="AH7" ca="1">IF(IF(INDIRECT("'"&amp;Etiquettes!AH13&amp;"'"&amp;"!h1")=$A$7,_xlfn.TEXTJOIN(":",TRUE,_xlfn.UNIQUE(INDIRECT("'"&amp;Etiquettes!AH13&amp;"'"&amp;"!h2:h1000"))),"")="0","",IF(INDIRECT("'"&amp;Etiquettes!AH13&amp;"'"&amp;"!h1")=$A$7,_xlfn.TEXTJOIN(":",TRUE,_xlfn.UNIQUE(INDIRECT("'"&amp;Etiquettes!AH13&amp;"'"&amp;"!h2:h1000"))),""))</f>
        <v/>
      </c>
      <c r="AI7" t="str" cm="1">
        <f t="array" aca="1" ref="AI7" ca="1">IF(IF(INDIRECT("'"&amp;Etiquettes!AI13&amp;"'"&amp;"!h1")=$A$7,_xlfn.TEXTJOIN(":",TRUE,_xlfn.UNIQUE(INDIRECT("'"&amp;Etiquettes!AI13&amp;"'"&amp;"!h2:h1000"))),"")="0","",IF(INDIRECT("'"&amp;Etiquettes!AI13&amp;"'"&amp;"!h1")=$A$7,_xlfn.TEXTJOIN(":",TRUE,_xlfn.UNIQUE(INDIRECT("'"&amp;Etiquettes!AI13&amp;"'"&amp;"!h2:h1000"))),""))</f>
        <v/>
      </c>
      <c r="AJ7" t="str" cm="1">
        <f t="array" aca="1" ref="AJ7" ca="1">IF(IF(INDIRECT("'"&amp;Etiquettes!AJ13&amp;"'"&amp;"!h1")=$A$7,_xlfn.TEXTJOIN(":",TRUE,_xlfn.UNIQUE(INDIRECT("'"&amp;Etiquettes!AJ13&amp;"'"&amp;"!h2:h1000"))),"")="0","",IF(INDIRECT("'"&amp;Etiquettes!AJ13&amp;"'"&amp;"!h1")=$A$7,_xlfn.TEXTJOIN(":",TRUE,_xlfn.UNIQUE(INDIRECT("'"&amp;Etiquettes!AJ13&amp;"'"&amp;"!h2:h1000"))),""))</f>
        <v>2015-16:2019-20:2023-24:2015-16:2019-20:2023-24:2023:2019</v>
      </c>
    </row>
    <row r="8" spans="1:36" customFormat="1">
      <c r="A8" t="s">
        <v>156</v>
      </c>
      <c r="B8" s="17" t="s">
        <v>13</v>
      </c>
      <c r="C8" t="str">
        <f ca="1">_xlfn.TEXTJOIN(":",TRUE,H8:AI8)</f>
        <v>Les plants sont utilisés comme semences:La transformation génère des pertes en eau:Les pommes de terre fraîches sont consommées en RHD:Récolte de plants = 625 kt (Agreste - Statistique agricole annuelle - SSP):Récolte de dessus de plants = 80 kt (Agreste - Statistique agricole annuelle - SSP):Récolte de pommes de terre de féculerie = 926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de féculerie = 959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de féculerie = 726 kt (Agreste - Statistique agricole annuelle - SSP):Récolte de pommes de terre primeurs ou nouvelles = 420 kt (Agreste - Statistique agricole annuelle - SSP):Récolte de pommes de terre de conservation ou demi-saison = 6724 kt (Agreste - Statistique agricole annuelle - SSP):Production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 = 0 kt (Prodcom - Eurostat):Production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 = 121 kt (Prodcom - Eurostat):Production de Fécule de pommes de terre:Production de Autres préparations ou conserves de pommes de terre, y compris les chips (à l’exclusion des produits congelés ou surgelés, séchés, préparés ou conservés au vinaigre ou à l’acide acétique, ou sous forme de farines, semoules ou flocons) = 133 kt (Prodcom - Eurostat):Production de Pommes de terre, non cuites ou cuites à l’eau ou à la vapeur, congelées ou surgelées = 4 kt (Prodcom - Eurostat):Production de Autres préparations ou conserves de pommes de terre, y compris les chips (à l’exclusion des produits congelés ou surgelés, séchés, préparés ou conservés au vinaigre ou à l’acide acétique, ou sous forme de farines, semoules ou flocons) = 170 kt (Prodcom - Eurostat):Importation de Pommes de terre de semence = 44 kt (Douanes - Eurostat):Importation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Fécule de pommes de terre = 26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de semence = 164 kt (Douanes - Eurostat):Exportation de Pommes de terre, à l'état frais ou réfrigéré, destinées à la fabrication de la fécule = 54 kt (Douanes - Eurostat):Exportation de Pommes de terre de primeurs, à l'état frais ou réfrigéré, du 1er janvier au 30 juin = 38 kt (Douanes - Eurostat):Exportation de Pommes de terre, à l'état frais ou réfrigéré (à l'excl. des pommes de terre de primeurs du 1er janvier au 30 juin, des pommes de terre de semence et des pommes de terre destinées à la fabrication de la fécule) = 1618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Fécule de pommes de terre:Exportation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de semence = 39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Fécule de pommes de terre = 25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de semence = 188 kt (Douanes - Eurostat):Exportation de Pommes de terre, à l'état frais ou réfrigéré, destinées à la fabrication de la fécule = 100 kt (Douanes - Eurostat):Exportation de Pommes de terre de primeurs, à l'état frais ou réfrigéré, du 1er janvier au 30 juin = 96 kt (Douanes - Eurostat):Exportation de Pommes de terre, à l'état frais ou réfrigéré (à l'excl. des pommes de terre de primeurs du 1er janvier au 30 juin, des pommes de terre de semence et des pommes de terre destinées à la fabrication de la fécule) = 1985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de semence = 76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Fécule de pommes de terre = 33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de semence = 235 kt (Douanes - Eurostat):Exportation de Pommes de terre, à l'état frais ou réfrigéré, destinées à la fabrication de la fécule = 183 kt (Douanes - Eurostat):Exportation de Pommes de terre de primeurs, à l'état frais ou réfrigéré, du 1er janvier au 30 juin = 109 kt (Douanes - Eurostat):Exportation de Pommes de terre, à l'état frais ou réfrigéré (à l'excl. des pommes de terre de primeurs du 1er janvier au 30 juin, des pommes de terre de semence et des pommes de terre destinées à la fabrication de la fécule) = 2569 kt (Douanes - Eurostat):Exportation de Pommes de terre, non cuites ou cuites à l'eau ou à la vapeur, congelées = 4 kt (Douanes - Eurostat):Exportation de Fécule de pommes de terre = 92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Eurostat):Consommation de la production de pommes de terre primeurs pour la transformation = 11 kt (Agreste - Statistique agricole annuelle - SSP):Consommation de la production de pommes de terre de conservation pour la transformation = 2272 kt (Agreste - Statistique agricole annuelle - SSP):Consommation de la production de pommes de terre primeurs pour la transformation = 17 kt (Agreste - Statistique agricole annuelle - SSP):Consommation de la production de pommes de terre de conservation pour la transformation = 2247 kt (Agreste - Statistique agricole annuelle - SSP):Consommation de la production de pommes de terre primeurs pour la transformation = 9 kt (Agreste - Statistique agricole annuelle - SSP):Consommation de la production de pommes de terre de conservation pour la transformation = 2357 kt (Agreste - Statistique agricole annuelle - SSP):Rendement de transformation de la pomme de terre en fécule = 21 % (Agreste - Statistique agricole annuelle - SSP):Rendement de transformation de la pomme de terre en fécule = 19,84 % (Agreste - Statistique agricole annuelle - SSP):Rendement de transformation de la pomme de terre en fécule = 17,7 % (Agreste - Statistique agricole annuelle - SSP):Rendement de transformation de la pomme de terre en pulpes et solubles = 10 % (ONRB - FranceAgriMer):Rendement de transformation de la pomme de terre en amidon = 2 % (ONRB - FranceAgriMer):Rendement de transformation de la pomme de terre en pelures = 6 % (ONRB - FranceAgriMer):Rendement de transformation de la pomme de terre en screenings = 5 % (ONRB - FranceAgriMer):Part de la consommation de pulpes et solubles par les FAB = 100 % (ONRB - FranceAgriMer):Part de la consommation de l'amidon en alimentation humaine = 20 % (ONRB - FranceAgriMer):Part de la consommation de l'amidon par la chimie biosourcée = 80 % (ONRB - FranceAgriMer):Part de la consommation de pelures par les FAB = 100 % (ONRB - FranceAgriMer):Part de la consommation de screenings par les FAB = 100 % (ONRB - FranceAgriMer):Production de produits finis = 600 kt (GIPT):Consommation de pommes de terre de la féculerie = 500 kt (GIPT):Consommation de pommes de terre de l'industrie alimentaire = 1600 kt (GIPT):Consommation de pommes de terre de la féculerie = 982 kt (GIPT):Consommation de pommes de terre de la féculerie = 668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(GIPT):Exportation de Chips = 8 kt (GIPT):Exportation de Produits déshydratés = 25 kt (GIPT):Exportation de Produits surgelés = 292 kt (GIPT):Exportation de Autres produits finis = 5 kt (GIPT):Exportation de Chips = 11 kt (GIPT):Exportation de Produits déshydratés = 21 kt (GIPT):Exportation de Produits surgelés = 493 kt (GIPT):Importation de Chips = 65 kt (GIPT):Importation de Produits déshydratés = 48 kt (GIPT):Importation de Produits surgelés = 554 kt (GIPT):Importation de Autres produits finis = 48 kt (GIPT):Consommation de produits finis par les ménages = 314 kt (GIPT):Consommation de chips à domicile = 60 kt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(GIPT):Part de la consommation de fécule par les autres IAA = 74 % (GIPT):Part de la consommation de fécule par la Chimie-Pharmacie = 2 % (GIPT):Part de la consommation de fécule par la Papetrie-Cartonnerie = 6 % (GIPT):Part de la consommation de fécule par les autres industries non alimentaires = 18 % (GIPT):Part de la consommation de pommes de terre pour la fabrication de chips = 14 % (GIPT):Part de la consommation de pommes de terre pour la fabrication de produits déshydratés = 13 % (GIPT):Part de la consommation de pommes de terre pour la fabrication de produits surgelés = 67 % (GIPT):Part de la consommation de pommes de terre pour la fabrication d'autres produits = 6 % (GIPT):Consommation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(FranceAgriMer):Consommation de produits finis à domicile = 336 kt (FranceAgriMer):Part de la consommation de fécule par les autres IAA = 70 % (FranceAgriMer):Part de la consommation de fécule par la Chimie-Pharmacie = 6 % (FranceAgriMer):Part de la consommation de fécule par la Papetrie-Cartonnerie = 24 % (FranceAgriMer):Part de la consommation de pommes de terre, à l'état frais, à domicile = 83,8 % (FranceAgriMer)</v>
      </c>
      <c r="H8" t="str" cm="1">
        <f t="array" aca="1" ref="H8" ca="1">IF(IF(INDIRECT("'"&amp;Etiquettes!H13&amp;"'"&amp;"!o1")=$A$8,_xlfn.TEXTJOIN(":",TRUE,_xlfn.UNIQUE(INDIRECT("'"&amp;Etiquettes!H13&amp;"'"&amp;"!o2:o1000"))),"")="0","",IF(INDIRECT("'"&amp;Etiquettes!H13&amp;"'"&amp;"!o1")=$A$8,_xlfn.TEXTJOIN(":",TRUE,_xlfn.UNIQUE(INDIRECT("'"&amp;Etiquettes!H13&amp;"'"&amp;"!o2:o1000"))),""))</f>
        <v/>
      </c>
      <c r="I8" t="str" cm="1">
        <f t="array" aca="1" ref="I8" ca="1">IF(IF(INDIRECT("'"&amp;Etiquettes!I13&amp;"'"&amp;"!o1")=$A$8,_xlfn.TEXTJOIN(":",TRUE,_xlfn.UNIQUE(INDIRECT("'"&amp;Etiquettes!I13&amp;"'"&amp;"!o2:o1000"))),"")="0","",IF(INDIRECT("'"&amp;Etiquettes!I13&amp;"'"&amp;"!o1")=$A$8,_xlfn.TEXTJOIN(":",TRUE,_xlfn.UNIQUE(INDIRECT("'"&amp;Etiquettes!I13&amp;"'"&amp;"!o2:o1000"))),""))</f>
        <v/>
      </c>
      <c r="J8" t="str" cm="1">
        <f t="array" aca="1" ref="J8" ca="1">IF(IF(INDIRECT("'"&amp;Etiquettes!J13&amp;"'"&amp;"!o1")=$A$8,_xlfn.TEXTJOIN(":",TRUE,_xlfn.UNIQUE(INDIRECT("'"&amp;Etiquettes!J13&amp;"'"&amp;"!o2:o1000"))),"")="0","",IF(INDIRECT("'"&amp;Etiquettes!J13&amp;"'"&amp;"!o1")=$A$8,_xlfn.TEXTJOIN(":",TRUE,_xlfn.UNIQUE(INDIRECT("'"&amp;Etiquettes!J13&amp;"'"&amp;"!o2:o1000"))),""))</f>
        <v/>
      </c>
      <c r="K8" t="str" cm="1">
        <f t="array" aca="1" ref="K8" ca="1">IF(IF(INDIRECT("'"&amp;Etiquettes!K13&amp;"'"&amp;"!o1")=$A$8,_xlfn.TEXTJOIN(":",TRUE,_xlfn.UNIQUE(INDIRECT("'"&amp;Etiquettes!K13&amp;"'"&amp;"!o2:o1000"))),"")="0","",IF(INDIRECT("'"&amp;Etiquettes!K13&amp;"'"&amp;"!o1")=$A$8,_xlfn.TEXTJOIN(":",TRUE,_xlfn.UNIQUE(INDIRECT("'"&amp;Etiquettes!K13&amp;"'"&amp;"!o2:o1000"))),""))</f>
        <v/>
      </c>
      <c r="L8" t="str" cm="1">
        <f t="array" aca="1" ref="L8" ca="1">IF(IF(INDIRECT("'"&amp;Etiquettes!L13&amp;"'"&amp;"!o1")=$A$8,_xlfn.TEXTJOIN(":",TRUE,_xlfn.UNIQUE(INDIRECT("'"&amp;Etiquettes!L13&amp;"'"&amp;"!o2:o1000"))),"")="0","",IF(INDIRECT("'"&amp;Etiquettes!L13&amp;"'"&amp;"!o1")=$A$8,_xlfn.TEXTJOIN(":",TRUE,_xlfn.UNIQUE(INDIRECT("'"&amp;Etiquettes!L13&amp;"'"&amp;"!o2:o1000"))),""))</f>
        <v>Les plants sont utilisés comme semences:La transformation génère des pertes en eau:Les pommes de terre fraîches sont consommées en RHD</v>
      </c>
      <c r="M8" t="str" cm="1">
        <f t="array" aca="1" ref="M8" ca="1">IF(IF(INDIRECT("'"&amp;Etiquettes!M13&amp;"'"&amp;"!o1")=$A$8,_xlfn.TEXTJOIN(":",TRUE,_xlfn.UNIQUE(INDIRECT("'"&amp;Etiquettes!M13&amp;"'"&amp;"!o2:o1000"))),"")="0","",IF(INDIRECT("'"&amp;Etiquettes!M13&amp;"'"&amp;"!o1")=$A$8,_xlfn.TEXTJOIN(":",TRUE,_xlfn.UNIQUE(INDIRECT("'"&amp;Etiquettes!M13&amp;"'"&amp;"!o2:o1000"))),""))</f>
        <v>Récolte de plants = 625 kt (Agreste - Statistique agricole annuelle - SSP):Récolte de dessus de plants = 80 kt (Agreste - Statistique agricole annuelle - SSP):Récolte de pommes de terre de féculerie = 926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de féculerie = 959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de féculerie = 726 kt (Agreste - Statistique agricole annuelle - SSP):Récolte de pommes de terre primeurs ou nouvelles = 420 kt (Agreste - Statistique agricole annuelle - SSP):Récolte de pommes de terre de conservation ou demi-saison = 6724 kt (Agreste - Statistique agricole annuelle - SSP)</v>
      </c>
      <c r="N8" t="str" cm="1">
        <f t="array" aca="1" ref="N8" ca="1">IF(IF(INDIRECT("'"&amp;Etiquettes!N13&amp;"'"&amp;"!o1")=$A$8,_xlfn.TEXTJOIN(":",TRUE,_xlfn.UNIQUE(INDIRECT("'"&amp;Etiquettes!N13&amp;"'"&amp;"!o2:o1000"))),"")="0","",IF(INDIRECT("'"&amp;Etiquettes!N13&amp;"'"&amp;"!o1")=$A$8,_xlfn.TEXTJOIN(":",TRUE,_xlfn.UNIQUE(INDIRECT("'"&amp;Etiquettes!N13&amp;"'"&amp;"!o2:o1000"))),""))</f>
        <v/>
      </c>
      <c r="O8" t="str" cm="1">
        <f t="array" aca="1" ref="O8" ca="1">IF(IF(INDIRECT("'"&amp;Etiquettes!O13&amp;"'"&amp;"!o1")=$A$8,_xlfn.TEXTJOIN(":",TRUE,_xlfn.UNIQUE(INDIRECT("'"&amp;Etiquettes!O13&amp;"'"&amp;"!o2:o1000"))),"")="0","",IF(INDIRECT("'"&amp;Etiquettes!O13&amp;"'"&amp;"!o1")=$A$8,_xlfn.TEXTJOIN(":",TRUE,_xlfn.UNIQUE(INDIRECT("'"&amp;Etiquettes!O13&amp;"'"&amp;"!o2:o1000"))),""))</f>
        <v>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 = 0 kt (Prodcom - Eurostat):Production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 = 121 kt (Prodcom - Eurostat):Production de Fécule de pommes de terre:Production de Autres préparations ou conserves de pommes de terre, y compris les chips (à l’exclusion des produits congelés ou surgelés, séchés, préparés ou conservés au vinaigre ou à l’acide acétique, ou sous forme de farines, semoules ou flocons) = 133 kt (Prodcom - Eurostat):Production de Pommes de terre, non cuites ou cuites à l’eau ou à la vapeur, congelées ou surgelées = 4 kt (Prodcom - Eurostat):Production de Autres préparations ou conserves de pommes de terre, y compris les chips (à l’exclusion des produits congelés ou surgelés, séchés, préparés ou conservés au vinaigre ou à l’acide acétique, ou sous forme de farines, semoules ou flocons) = 170 kt (Prodcom - Eurostat)</v>
      </c>
      <c r="P8" t="str" cm="1">
        <f t="array" aca="1" ref="P8" ca="1">IF(IF(INDIRECT("'"&amp;Etiquettes!P13&amp;"'"&amp;"!o1")=$A$8,_xlfn.TEXTJOIN(":",TRUE,_xlfn.UNIQUE(INDIRECT("'"&amp;Etiquettes!P13&amp;"'"&amp;"!o2:o1000"))),"")="0","",IF(INDIRECT("'"&amp;Etiquettes!P13&amp;"'"&amp;"!o1")=$A$8,_xlfn.TEXTJOIN(":",TRUE,_xlfn.UNIQUE(INDIRECT("'"&amp;Etiquettes!P13&amp;"'"&amp;"!o2:o1000"))),""))</f>
        <v/>
      </c>
      <c r="Q8" t="str" cm="1">
        <f t="array" aca="1" ref="Q8" ca="1">IF(IF(INDIRECT("'"&amp;Etiquettes!Q13&amp;"'"&amp;"!o1")=$A$8,_xlfn.TEXTJOIN(":",TRUE,_xlfn.UNIQUE(INDIRECT("'"&amp;Etiquettes!Q13&amp;"'"&amp;"!o2:o1000"))),"")="0","",IF(INDIRECT("'"&amp;Etiquettes!Q13&amp;"'"&amp;"!o1")=$A$8,_xlfn.TEXTJOIN(":",TRUE,_xlfn.UNIQUE(INDIRECT("'"&amp;Etiquettes!Q13&amp;"'"&amp;"!o2:o1000"))),""))</f>
        <v>Importation de Pommes de terre de semence = 44 kt (Douanes - Eurostat):Importation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Fécule de pommes de terre = 26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de semence = 164 kt (Douanes - Eurostat):Exportation de Pommes de terre, à l'état frais ou réfrigéré, destinées à la fabrication de la fécule = 54 kt (Douanes - Eurostat):Exportation de Pommes de terre de primeurs, à l'état frais ou réfrigéré, du 1er janvier au 30 juin = 38 kt (Douanes - Eurostat):Exportation de Pommes de terre, à l'état frais ou réfrigéré (à l'excl. des pommes de terre de primeurs du 1er janvier au 30 juin, des pommes de terre de semence et des pommes de terre destinées à la fabrication de la fécule) = 1618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Fécule de pommes de terre:Exportation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de semence = 39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Fécule de pommes de terre = 25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de semence = 188 kt (Douanes - Eurostat):Exportation de Pommes de terre, à l'état frais ou réfrigéré, destinées à la fabrication de la fécule = 100 kt (Douanes - Eurostat):Exportation de Pommes de terre de primeurs, à l'état frais ou réfrigéré, du 1er janvier au 30 juin = 96 kt (Douanes - Eurostat):Exportation de Pommes de terre, à l'état frais ou réfrigéré (à l'excl. des pommes de terre de primeurs du 1er janvier au 30 juin, des pommes de terre de semence et des pommes de terre destinées à la fabrication de la fécule) = 1985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de semence = 76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Fécule de pommes de terre = 33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de semence = 235 kt (Douanes - Eurostat):Exportation de Pommes de terre, à l'état frais ou réfrigéré, destinées à la fabrication de la fécule = 183 kt (Douanes - Eurostat):Exportation de Pommes de terre de primeurs, à l'état frais ou réfrigéré, du 1er janvier au 30 juin = 109 kt (Douanes - Eurostat):Exportation de Pommes de terre, à l'état frais ou réfrigéré (à l'excl. des pommes de terre de primeurs du 1er janvier au 30 juin, des pommes de terre de semence et des pommes de terre destinées à la fabrication de la fécule) = 2569 kt (Douanes - Eurostat):Exportation de Pommes de terre, non cuites ou cuites à l'eau ou à la vapeur, congelées = 4 kt (Douanes - Eurostat):Exportation de Fécule de pommes de terre = 92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v>
      </c>
      <c r="R8" t="str" cm="1">
        <f t="array" aca="1" ref="R8" ca="1">IF(IF(INDIRECT("'"&amp;Etiquettes!R13&amp;"'"&amp;"!o1")=$A$8,_xlfn.TEXTJOIN(":",TRUE,_xlfn.UNIQUE(INDIRECT("'"&amp;Etiquettes!R13&amp;"'"&amp;"!o2:o1000"))),"")="0","",IF(INDIRECT("'"&amp;Etiquettes!R13&amp;"'"&amp;"!o1")=$A$8,_xlfn.TEXTJOIN(":",TRUE,_xlfn.UNIQUE(INDIRECT("'"&amp;Etiquettes!R13&amp;"'"&amp;"!o2:o1000"))),""))</f>
        <v/>
      </c>
      <c r="S8" t="str" cm="1">
        <f t="array" aca="1" ref="S8" ca="1">IF(IF(INDIRECT("'"&amp;Etiquettes!S13&amp;"'"&amp;"!o1")=$A$8,_xlfn.TEXTJOIN(":",TRUE,_xlfn.UNIQUE(INDIRECT("'"&amp;Etiquettes!S13&amp;"'"&amp;"!o2:o1000"))),"")="0","",IF(INDIRECT("'"&amp;Etiquettes!S13&amp;"'"&amp;"!o1")=$A$8,_xlfn.TEXTJOIN(":",TRUE,_xlfn.UNIQUE(INDIRECT("'"&amp;Etiquettes!S13&amp;"'"&amp;"!o2:o1000"))),""))</f>
        <v/>
      </c>
      <c r="T8" t="str" cm="1">
        <f t="array" aca="1" ref="T8" ca="1">IF(IF(INDIRECT("'"&amp;Etiquettes!T13&amp;"'"&amp;"!o1")=$A$8,_xlfn.TEXTJOIN(":",TRUE,_xlfn.UNIQUE(INDIRECT("'"&amp;Etiquettes!T13&amp;"'"&amp;"!o2:o1000"))),"")="0","",IF(INDIRECT("'"&amp;Etiquettes!T13&amp;"'"&amp;"!o1")=$A$8,_xlfn.TEXTJOIN(":",TRUE,_xlfn.UNIQUE(INDIRECT("'"&amp;Etiquettes!T13&amp;"'"&amp;"!o2:o1000"))),""))</f>
        <v>Consommation de la production de pommes de terre primeurs pour la transformation = 11 kt (Agreste - Statistique agricole annuelle - SSP):Consommation de la production de pommes de terre de conservation pour la transformation = 2272 kt (Agreste - Statistique agricole annuelle - SSP):Consommation de la production de pommes de terre primeurs pour la transformation = 17 kt (Agreste - Statistique agricole annuelle - SSP):Consommation de la production de pommes de terre de conservation pour la transformation = 2247 kt (Agreste - Statistique agricole annuelle - SSP):Consommation de la production de pommes de terre primeurs pour la transformation = 9 kt (Agreste - Statistique agricole annuelle - SSP):Consommation de la production de pommes de terre de conservation pour la transformation = 2357 kt (Agreste - Statistique agricole annuelle - SSP)</v>
      </c>
      <c r="U8" t="str" cm="1">
        <f t="array" aca="1" ref="U8" ca="1">IF(IF(INDIRECT("'"&amp;Etiquettes!U13&amp;"'"&amp;"!o1")=$A$8,_xlfn.TEXTJOIN(":",TRUE,_xlfn.UNIQUE(INDIRECT("'"&amp;Etiquettes!U13&amp;"'"&amp;"!o2:o1000"))),"")="0","",IF(INDIRECT("'"&amp;Etiquettes!U13&amp;"'"&amp;"!o1")=$A$8,_xlfn.TEXTJOIN(":",TRUE,_xlfn.UNIQUE(INDIRECT("'"&amp;Etiquettes!U13&amp;"'"&amp;"!o2:o1000"))),""))</f>
        <v/>
      </c>
      <c r="V8" t="str" cm="1">
        <f t="array" aca="1" ref="V8" ca="1">IF(IF(INDIRECT("'"&amp;Etiquettes!V13&amp;"'"&amp;"!o1")=$A$8,_xlfn.TEXTJOIN(":",TRUE,_xlfn.UNIQUE(INDIRECT("'"&amp;Etiquettes!V13&amp;"'"&amp;"!o2:o1000"))),"")="0","",IF(INDIRECT("'"&amp;Etiquettes!V13&amp;"'"&amp;"!o1")=$A$8,_xlfn.TEXTJOIN(":",TRUE,_xlfn.UNIQUE(INDIRECT("'"&amp;Etiquettes!V13&amp;"'"&amp;"!o2:o1000"))),""))</f>
        <v>Rendement de transformation de la pomme de terre en fécule = 21 % (Agreste - Statistique agricole annuelle - SSP):Rendement de transformation de la pomme de terre en fécule = 19,84 % (Agreste - Statistique agricole annuelle - SSP):Rendement de transformation de la pomme de terre en fécule = 17,7 % (Agreste - Statistique agricole annuelle - SSP)</v>
      </c>
      <c r="W8" t="str" cm="1">
        <f t="array" aca="1" ref="W8" ca="1">IF(IF(INDIRECT("'"&amp;Etiquettes!W13&amp;"'"&amp;"!o1")=$A$8,_xlfn.TEXTJOIN(":",TRUE,_xlfn.UNIQUE(INDIRECT("'"&amp;Etiquettes!W13&amp;"'"&amp;"!o2:o1000"))),"")="0","",IF(INDIRECT("'"&amp;Etiquettes!W13&amp;"'"&amp;"!o1")=$A$8,_xlfn.TEXTJOIN(":",TRUE,_xlfn.UNIQUE(INDIRECT("'"&amp;Etiquettes!W13&amp;"'"&amp;"!o2:o1000"))),""))</f>
        <v/>
      </c>
      <c r="X8" t="str" cm="1">
        <f t="array" aca="1" ref="X8" ca="1">IF(IF(INDIRECT("'"&amp;Etiquettes!X13&amp;"'"&amp;"!o1")=$A$8,_xlfn.TEXTJOIN(":",TRUE,_xlfn.UNIQUE(INDIRECT("'"&amp;Etiquettes!X13&amp;"'"&amp;"!o2:o1000"))),"")="0","",IF(INDIRECT("'"&amp;Etiquettes!X13&amp;"'"&amp;"!o1")=$A$8,_xlfn.TEXTJOIN(":",TRUE,_xlfn.UNIQUE(INDIRECT("'"&amp;Etiquettes!X13&amp;"'"&amp;"!o2:o1000"))),""))</f>
        <v/>
      </c>
      <c r="Y8" t="str" cm="1">
        <f t="array" aca="1" ref="Y8" ca="1">IF(IF(INDIRECT("'"&amp;Etiquettes!Y13&amp;"'"&amp;"!o1")=$A$8,_xlfn.TEXTJOIN(":",TRUE,_xlfn.UNIQUE(INDIRECT("'"&amp;Etiquettes!Y13&amp;"'"&amp;"!o2:o1000"))),"")="0","",IF(INDIRECT("'"&amp;Etiquettes!Y13&amp;"'"&amp;"!o1")=$A$8,_xlfn.TEXTJOIN(":",TRUE,_xlfn.UNIQUE(INDIRECT("'"&amp;Etiquettes!Y13&amp;"'"&amp;"!o2:o1000"))),""))</f>
        <v>Rendement de transformation de la pomme de terre en pulpes et solubles = 10 % (ONRB - FranceAgriMer):Rendement de transformation de la pomme de terre en amidon = 2 % (ONRB - FranceAgriMer):Rendement de transformation de la pomme de terre en pelures = 6 % (ONRB - FranceAgriMer):Rendement de transformation de la pomme de terre en screenings = 5 % (ONRB - FranceAgriMer):Part de la consommation de pulpes et solubles par les FAB = 100 % (ONRB - FranceAgriMer):Part de la consommation de l'amidon en alimentation humaine = 20 % (ONRB - FranceAgriMer):Part de la consommation de l'amidon par la chimie biosourcée = 80 % (ONRB - FranceAgriMer):Part de la consommation de pelures par les FAB = 100 % (ONRB - FranceAgriMer):Part de la consommation de screenings par les FAB = 100 % (ONRB - FranceAgriMer)</v>
      </c>
      <c r="Z8" t="str" cm="1">
        <f t="array" aca="1" ref="Z8" ca="1">IF(IF(INDIRECT("'"&amp;Etiquettes!Z13&amp;"'"&amp;"!o1")=$A$8,_xlfn.TEXTJOIN(":",TRUE,_xlfn.UNIQUE(INDIRECT("'"&amp;Etiquettes!Z13&amp;"'"&amp;"!o2:o1000"))),"")="0","",IF(INDIRECT("'"&amp;Etiquettes!Z13&amp;"'"&amp;"!o1")=$A$8,_xlfn.TEXTJOIN(":",TRUE,_xlfn.UNIQUE(INDIRECT("'"&amp;Etiquettes!Z13&amp;"'"&amp;"!o2:o1000"))),""))</f>
        <v/>
      </c>
      <c r="AA8" t="str" cm="1">
        <f t="array" aca="1" ref="AA8" ca="1">IF(IF(INDIRECT("'"&amp;Etiquettes!AA13&amp;"'"&amp;"!o1")=$A$8,_xlfn.TEXTJOIN(":",TRUE,_xlfn.UNIQUE(INDIRECT("'"&amp;Etiquettes!AA13&amp;"'"&amp;"!o2:o1000"))),"")="0","",IF(INDIRECT("'"&amp;Etiquettes!AA13&amp;"'"&amp;"!o1")=$A$8,_xlfn.TEXTJOIN(":",TRUE,_xlfn.UNIQUE(INDIRECT("'"&amp;Etiquettes!AA13&amp;"'"&amp;"!o2:o1000"))),""))</f>
        <v>Production de produits finis = 600 kt (GIPT):Consommation de pommes de terre de la féculerie = 500 kt (GIPT):Consommation de pommes de terre de l'industrie alimentaire = 1600 kt (GIPT):Consommation de pommes de terre de la féculerie = 982 kt (GIPT):Consommation de pommes de terre de la féculerie = 668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(GIPT):Exportation de Chips = 8 kt (GIPT):Exportation de Produits déshydratés = 25 kt (GIPT):Exportation de Produits surgelés = 292 kt (GIPT):Exportation de Autres produits finis = 5 kt (GIPT):Exportation de Chips = 11 kt (GIPT):Exportation de Produits déshydratés = 21 kt (GIPT):Exportation de Produits surgelés = 493 kt (GIPT):Importation de Chips = 65 kt (GIPT):Importation de Produits déshydratés = 48 kt (GIPT):Importation de Produits surgelés = 554 kt (GIPT):Importation de Autres produits finis = 48 kt (GIPT):Consommation de produits finis par les ménages = 314 kt (GIPT):Consommation de chips à domicile = 60 kt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v>
      </c>
      <c r="AB8" t="str" cm="1">
        <f t="array" aca="1" ref="AB8" ca="1">IF(IF(INDIRECT("'"&amp;Etiquettes!AB13&amp;"'"&amp;"!o1")=$A$8,_xlfn.TEXTJOIN(":",TRUE,_xlfn.UNIQUE(INDIRECT("'"&amp;Etiquettes!AB13&amp;"'"&amp;"!o2:o1000"))),"")="0","",IF(INDIRECT("'"&amp;Etiquettes!AB13&amp;"'"&amp;"!o1")=$A$8,_xlfn.TEXTJOIN(":",TRUE,_xlfn.UNIQUE(INDIRECT("'"&amp;Etiquettes!AB13&amp;"'"&amp;"!o2:o1000"))),""))</f>
        <v/>
      </c>
      <c r="AC8" t="str" cm="1">
        <f t="array" aca="1" ref="AC8" ca="1">IF(IF(INDIRECT("'"&amp;Etiquettes!AC13&amp;"'"&amp;"!o1")=$A$8,_xlfn.TEXTJOIN(":",TRUE,_xlfn.UNIQUE(INDIRECT("'"&amp;Etiquettes!AC13&amp;"'"&amp;"!o2:o1000"))),"")="0","",IF(INDIRECT("'"&amp;Etiquettes!AC13&amp;"'"&amp;"!o1")=$A$8,_xlfn.TEXTJOIN(":",TRUE,_xlfn.UNIQUE(INDIRECT("'"&amp;Etiquettes!AC13&amp;"'"&amp;"!o2:o1000"))),""))</f>
        <v>Part de la consommation de fécule par les autres IAA = 74 % (GIPT):Part de la consommation de fécule par la Chimie-Pharmacie = 2 % (GIPT):Part de la consommation de fécule par la Papetrie-Cartonnerie = 6 % (GIPT):Part de la consommation de fécule par les autres industries non alimentaires = 18 % (GIPT):Part de la consommation de pommes de terre pour la fabrication de chips = 14 % (GIPT):Part de la consommation de pommes de terre pour la fabrication de produits déshydratés = 13 % (GIPT):Part de la consommation de pommes de terre pour la fabrication de produits surgelés = 67 % (GIPT):Part de la consommation de pommes de terre pour la fabrication d'autres produits = 6 % (GIPT)</v>
      </c>
      <c r="AD8" t="str" cm="1">
        <f t="array" aca="1" ref="AD8" ca="1">IF(IF(INDIRECT("'"&amp;Etiquettes!AD13&amp;"'"&amp;"!o1")=$A$8,_xlfn.TEXTJOIN(":",TRUE,_xlfn.UNIQUE(INDIRECT("'"&amp;Etiquettes!AD13&amp;"'"&amp;"!o2:o1000"))),"")="0","",IF(INDIRECT("'"&amp;Etiquettes!AD13&amp;"'"&amp;"!o1")=$A$8,_xlfn.TEXTJOIN(":",TRUE,_xlfn.UNIQUE(INDIRECT("'"&amp;Etiquettes!AD13&amp;"'"&amp;"!o2:o1000"))),""))</f>
        <v/>
      </c>
      <c r="AE8" t="str" cm="1">
        <f t="array" aca="1" ref="AE8" ca="1">IF(IF(INDIRECT("'"&amp;Etiquettes!AE13&amp;"'"&amp;"!o1")=$A$8,_xlfn.TEXTJOIN(":",TRUE,_xlfn.UNIQUE(INDIRECT("'"&amp;Etiquettes!AE13&amp;"'"&amp;"!o2:o1000"))),"")="0","",IF(INDIRECT("'"&amp;Etiquettes!AE13&amp;"'"&amp;"!o1")=$A$8,_xlfn.TEXTJOIN(":",TRUE,_xlfn.UNIQUE(INDIRECT("'"&amp;Etiquettes!AE13&amp;"'"&amp;"!o2:o1000"))),""))</f>
        <v>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(FranceAgriMer):Consommation de produits finis à domicile = 336 kt (FranceAgriMer)</v>
      </c>
      <c r="AF8" t="str" cm="1">
        <f t="array" aca="1" ref="AF8" ca="1">IF(IF(INDIRECT("'"&amp;Etiquettes!AF13&amp;"'"&amp;"!o1")=$A$8,_xlfn.TEXTJOIN(":",TRUE,_xlfn.UNIQUE(INDIRECT("'"&amp;Etiquettes!AF13&amp;"'"&amp;"!o2:o1000"))),"")="0","",IF(INDIRECT("'"&amp;Etiquettes!AF13&amp;"'"&amp;"!o1")=$A$8,_xlfn.TEXTJOIN(":",TRUE,_xlfn.UNIQUE(INDIRECT("'"&amp;Etiquettes!AF13&amp;"'"&amp;"!o2:o1000"))),""))</f>
        <v/>
      </c>
      <c r="AG8" t="str" cm="1">
        <f t="array" aca="1" ref="AG8" ca="1">IF(IF(INDIRECT("'"&amp;Etiquettes!AG13&amp;"'"&amp;"!o1")=$A$8,_xlfn.TEXTJOIN(":",TRUE,_xlfn.UNIQUE(INDIRECT("'"&amp;Etiquettes!AG13&amp;"'"&amp;"!o2:o1000"))),"")="0","",IF(INDIRECT("'"&amp;Etiquettes!AG13&amp;"'"&amp;"!o1")=$A$8,_xlfn.TEXTJOIN(":",TRUE,_xlfn.UNIQUE(INDIRECT("'"&amp;Etiquettes!AG13&amp;"'"&amp;"!o2:o1000"))),""))</f>
        <v>Part de la consommation de fécule par les autres IAA = 70 % (FranceAgriMer):Part de la consommation de fécule par la Chimie-Pharmacie = 6 % (FranceAgriMer):Part de la consommation de fécule par la Papetrie-Cartonnerie = 24 % (FranceAgriMer):Part de la consommation de pommes de terre, à l'état frais, à domicile = 83,8 % (FranceAgriMer)</v>
      </c>
      <c r="AH8" t="str" cm="1">
        <f t="array" aca="1" ref="AH8" ca="1">IF(IF(INDIRECT("'"&amp;Etiquettes!AH13&amp;"'"&amp;"!o1")=$A$8,_xlfn.TEXTJOIN(":",TRUE,_xlfn.UNIQUE(INDIRECT("'"&amp;Etiquettes!AH13&amp;"'"&amp;"!o2:o1000"))),"")="0","",IF(INDIRECT("'"&amp;Etiquettes!AH13&amp;"'"&amp;"!o1")=$A$8,_xlfn.TEXTJOIN(":",TRUE,_xlfn.UNIQUE(INDIRECT("'"&amp;Etiquettes!AH13&amp;"'"&amp;"!o2:o1000"))),""))</f>
        <v/>
      </c>
      <c r="AI8" t="str" cm="1">
        <f t="array" aca="1" ref="AI8" ca="1">IF(IF(INDIRECT("'"&amp;Etiquettes!AI13&amp;"'"&amp;"!o1")=$A$8,_xlfn.TEXTJOIN(":",TRUE,_xlfn.UNIQUE(INDIRECT("'"&amp;Etiquettes!AI13&amp;"'"&amp;"!o2:o1000"))),"")="0","",IF(INDIRECT("'"&amp;Etiquettes!AI13&amp;"'"&amp;"!o1")=$A$8,_xlfn.TEXTJOIN(":",TRUE,_xlfn.UNIQUE(INDIRECT("'"&amp;Etiquettes!AI13&amp;"'"&amp;"!o2:o1000"))),""))</f>
        <v/>
      </c>
      <c r="AJ8" t="str" cm="1">
        <f t="array" aca="1" ref="AJ8" ca="1">IF(IF(INDIRECT("'"&amp;Etiquettes!AJ13&amp;"'"&amp;"!o1")=$A$8,_xlfn.TEXTJOIN(":",TRUE,_xlfn.UNIQUE(INDIRECT("'"&amp;Etiquettes!AJ13&amp;"'"&amp;"!o2:o1000"))),"")="0","",IF(INDIRECT("'"&amp;Etiquettes!AJ13&amp;"'"&amp;"!o1")=$A$8,_xlfn.TEXTJOIN(":",TRUE,_xlfn.UNIQUE(INDIRECT("'"&amp;Etiquettes!AJ13&amp;"'"&amp;"!o2:o1000"))),""))</f>
        <v>Récolte de plants = 625 kt (Agreste - Statistique agricole annuelle - SSP):Récolte de dessus de plants = 80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primeurs ou nouvelles = 420 kt (Agreste - Statistique agricole annuelle - SSP):Récolte de pommes de terre de conservation ou demi-saison = 6724 kt (Agreste - Statistique agricole annuelle - SSP):Importation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à l'état frais ou réfrigéré, destinées à la fabrication de la fécule = 54 kt (Douanes - Eurostat):Exportation de Pommes de terre de primeurs, à l'état frais ou réfrigéré, du 1er janvier au 30 juin = 38 kt (Douanes - Eurostat):Exportation de Pommes de terre, à l'état frais ou réfrigéré (à l'excl. des pommes de terre de primeurs du 1er janvier au 30 juin, des pommes de terre de semence et des pommes de terre destinées à la fabrication de la fécule) = 1618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à l'état frais ou réfrigéré, destinées à la fabrication de la fécule = 100 kt (Douanes - Eurostat):Exportation de Pommes de terre de primeurs, à l'état frais ou réfrigéré, du 1er janvier au 30 juin = 96 kt (Douanes - Eurostat):Exportation de Pommes de terre, à l'état frais ou réfrigéré (à l'excl. des pommes de terre de primeurs du 1er janvier au 30 juin, des pommes de terre de semence et des pommes de terre destinées à la fabrication de la fécule) = 1985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à l'état frais ou réfrigéré, destinées à la fabrication de la fécule = 183 kt (Douanes - Eurostat):Exportation de Pommes de terre de primeurs, à l'état frais ou réfrigéré, du 1er janvier au 30 juin = 109 kt (Douanes - Eurostat):Exportation de Pommes de terre, à l'état frais ou réfrigéré (à l'excl. des pommes de terre de primeurs du 1er janvier au 30 juin, des pommes de terre de semence et des pommes de terre destinées à la fabrication de la fécule) = 2569 kt (Douanes - Eurostat):Exportation de Pommes de terre, non cuites ou cuites à l'eau ou à la vapeur, congelées = 4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Eurostat):Part de la consommation de l'amidon en alimentation humaine = 20 % (ONRB - FranceAgriMer):Part de la consommation de l'amidon par la chimie biosourcée = 80 % (ONRB - FranceAgriMer):Part de la consommation de fécule par la Chimie-Pharmacie = 2 % (GIPT):Part de la consommation de fécule par la Papetrie-Cartonnerie = 6 % (GIPT):Part de la consommation de fécule par les autres industries non alimentaires = 18 %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(FranceAgriMer):Part de la consommation de fécule par la Chimie-Pharmacie = 6 % (FranceAgriMer):Part de la consommation de fécule par la Papetrie-Cartonnerie = 24 % (FranceAgriMer)</v>
      </c>
    </row>
    <row r="9" spans="1:36" customFormat="1">
      <c r="A9" t="s">
        <v>28</v>
      </c>
      <c r="B9" s="17" t="s">
        <v>13</v>
      </c>
      <c r="C9" t="str">
        <f ca="1">_xlfn.TEXTJOIN(":",TRUE,H9:CS9)</f>
        <v>Agreste - Statistique agricole annuelle - SSP:Prodcom - Eurostat:Douanes - Eurostat:Agreste - Statistique agricole annuelle - SSP:Agreste - Statistique agricole annuelle - SSP:ONRB - FranceAgriMer:GIPT:GIPT:FranceAgriMer:FranceAgriMer:Agreste - Statistique agricole annuelle - SSP:Douanes - Eurostat:ONRB - FranceAgriMer:GIPT:FranceAgriMer</v>
      </c>
      <c r="H9" t="str" cm="1">
        <f t="array" aca="1" ref="H9" ca="1">IF(IF(INDIRECT("'"&amp;Etiquettes!H13&amp;"'"&amp;"!l1")=$A$9,_xlfn.TEXTJOIN(":",TRUE,_xlfn.UNIQUE(INDIRECT("'"&amp;Etiquettes!H13&amp;"'"&amp;"!l2:l1000"))),"")="0","",IF(INDIRECT("'"&amp;Etiquettes!H13&amp;"'"&amp;"!l1")=$A$9,_xlfn.TEXTJOIN(":",TRUE,_xlfn.UNIQUE(INDIRECT("'"&amp;Etiquettes!H13&amp;"'"&amp;"!l2:l1000"))),""))</f>
        <v/>
      </c>
      <c r="I9" t="str" cm="1">
        <f t="array" aca="1" ref="I9" ca="1">IF(IF(INDIRECT("'"&amp;Etiquettes!I13&amp;"'"&amp;"!l1")=$A$9,_xlfn.TEXTJOIN(":",TRUE,_xlfn.UNIQUE(INDIRECT("'"&amp;Etiquettes!I13&amp;"'"&amp;"!l2:l1000"))),"")="0","",IF(INDIRECT("'"&amp;Etiquettes!I13&amp;"'"&amp;"!l1")=$A$9,_xlfn.TEXTJOIN(":",TRUE,_xlfn.UNIQUE(INDIRECT("'"&amp;Etiquettes!I13&amp;"'"&amp;"!l2:l1000"))),""))</f>
        <v/>
      </c>
      <c r="J9" t="str" cm="1">
        <f t="array" aca="1" ref="J9" ca="1">IF(IF(INDIRECT("'"&amp;Etiquettes!J13&amp;"'"&amp;"!l1")=$A$9,_xlfn.TEXTJOIN(":",TRUE,_xlfn.UNIQUE(INDIRECT("'"&amp;Etiquettes!J13&amp;"'"&amp;"!l2:l1000"))),"")="0","",IF(INDIRECT("'"&amp;Etiquettes!J13&amp;"'"&amp;"!l1")=$A$9,_xlfn.TEXTJOIN(":",TRUE,_xlfn.UNIQUE(INDIRECT("'"&amp;Etiquettes!J13&amp;"'"&amp;"!l2:l1000"))),""))</f>
        <v/>
      </c>
      <c r="K9" t="str" cm="1">
        <f t="array" aca="1" ref="K9" ca="1">IF(IF(INDIRECT("'"&amp;Etiquettes!K13&amp;"'"&amp;"!l1")=$A$9,_xlfn.TEXTJOIN(":",TRUE,_xlfn.UNIQUE(INDIRECT("'"&amp;Etiquettes!K13&amp;"'"&amp;"!l2:l1000"))),"")="0","",IF(INDIRECT("'"&amp;Etiquettes!K13&amp;"'"&amp;"!l1")=$A$9,_xlfn.TEXTJOIN(":",TRUE,_xlfn.UNIQUE(INDIRECT("'"&amp;Etiquettes!K13&amp;"'"&amp;"!l2:l1000"))),""))</f>
        <v/>
      </c>
      <c r="L9" t="str" cm="1">
        <f t="array" aca="1" ref="L9" ca="1">IF(IF(INDIRECT("'"&amp;Etiquettes!L13&amp;"'"&amp;"!l1")=$A$9,_xlfn.TEXTJOIN(":",TRUE,_xlfn.UNIQUE(INDIRECT("'"&amp;Etiquettes!L13&amp;"'"&amp;"!l2:l1000"))),"")="0","",IF(INDIRECT("'"&amp;Etiquettes!L13&amp;"'"&amp;"!l1")=$A$9,_xlfn.TEXTJOIN(":",TRUE,_xlfn.UNIQUE(INDIRECT("'"&amp;Etiquettes!L13&amp;"'"&amp;"!l2:l1000"))),""))</f>
        <v/>
      </c>
      <c r="M9" t="str" cm="1">
        <f t="array" aca="1" ref="M9" ca="1">IF(IF(INDIRECT("'"&amp;Etiquettes!M13&amp;"'"&amp;"!l1")=$A$9,_xlfn.TEXTJOIN(":",TRUE,_xlfn.UNIQUE(INDIRECT("'"&amp;Etiquettes!M13&amp;"'"&amp;"!l2:l1000"))),"")="0","",IF(INDIRECT("'"&amp;Etiquettes!M13&amp;"'"&amp;"!l1")=$A$9,_xlfn.TEXTJOIN(":",TRUE,_xlfn.UNIQUE(INDIRECT("'"&amp;Etiquettes!M13&amp;"'"&amp;"!l2:l1000"))),""))</f>
        <v>Agreste - Statistique agricole annuelle - SSP</v>
      </c>
      <c r="N9" t="str" cm="1">
        <f t="array" aca="1" ref="N9" ca="1">IF(IF(INDIRECT("'"&amp;Etiquettes!N13&amp;"'"&amp;"!l1")=$A$9,_xlfn.TEXTJOIN(":",TRUE,_xlfn.UNIQUE(INDIRECT("'"&amp;Etiquettes!N13&amp;"'"&amp;"!l2:l1000"))),"")="0","",IF(INDIRECT("'"&amp;Etiquettes!N13&amp;"'"&amp;"!l1")=$A$9,_xlfn.TEXTJOIN(":",TRUE,_xlfn.UNIQUE(INDIRECT("'"&amp;Etiquettes!N13&amp;"'"&amp;"!l2:l1000"))),""))</f>
        <v/>
      </c>
      <c r="O9" t="str" cm="1">
        <f t="array" aca="1" ref="O9" ca="1">IF(IF(INDIRECT("'"&amp;Etiquettes!O13&amp;"'"&amp;"!l1")=$A$9,_xlfn.TEXTJOIN(":",TRUE,_xlfn.UNIQUE(INDIRECT("'"&amp;Etiquettes!O13&amp;"'"&amp;"!l2:l1000"))),"")="0","",IF(INDIRECT("'"&amp;Etiquettes!O13&amp;"'"&amp;"!l1")=$A$9,_xlfn.TEXTJOIN(":",TRUE,_xlfn.UNIQUE(INDIRECT("'"&amp;Etiquettes!O13&amp;"'"&amp;"!l2:l1000"))),""))</f>
        <v>Prodcom - Eurostat</v>
      </c>
      <c r="P9" t="str" cm="1">
        <f t="array" aca="1" ref="P9" ca="1">IF(IF(INDIRECT("'"&amp;Etiquettes!P13&amp;"'"&amp;"!l1")=$A$9,_xlfn.TEXTJOIN(":",TRUE,_xlfn.UNIQUE(INDIRECT("'"&amp;Etiquettes!P13&amp;"'"&amp;"!l2:l1000"))),"")="0","",IF(INDIRECT("'"&amp;Etiquettes!P13&amp;"'"&amp;"!l1")=$A$9,_xlfn.TEXTJOIN(":",TRUE,_xlfn.UNIQUE(INDIRECT("'"&amp;Etiquettes!P13&amp;"'"&amp;"!l2:l1000"))),""))</f>
        <v/>
      </c>
      <c r="Q9" t="str" cm="1">
        <f t="array" aca="1" ref="Q9" ca="1">IF(IF(INDIRECT("'"&amp;Etiquettes!Q13&amp;"'"&amp;"!l1")=$A$9,_xlfn.TEXTJOIN(":",TRUE,_xlfn.UNIQUE(INDIRECT("'"&amp;Etiquettes!Q13&amp;"'"&amp;"!l2:l1000"))),"")="0","",IF(INDIRECT("'"&amp;Etiquettes!Q13&amp;"'"&amp;"!l1")=$A$9,_xlfn.TEXTJOIN(":",TRUE,_xlfn.UNIQUE(INDIRECT("'"&amp;Etiquettes!Q13&amp;"'"&amp;"!l2:l1000"))),""))</f>
        <v>Douanes - Eurostat</v>
      </c>
      <c r="R9" t="str" cm="1">
        <f t="array" aca="1" ref="R9" ca="1">IF(IF(INDIRECT("'"&amp;Etiquettes!R13&amp;"'"&amp;"!l1")=$A$9,_xlfn.TEXTJOIN(":",TRUE,_xlfn.UNIQUE(INDIRECT("'"&amp;Etiquettes!R13&amp;"'"&amp;"!l2:l1000"))),"")="0","",IF(INDIRECT("'"&amp;Etiquettes!R13&amp;"'"&amp;"!l1")=$A$9,_xlfn.TEXTJOIN(":",TRUE,_xlfn.UNIQUE(INDIRECT("'"&amp;Etiquettes!R13&amp;"'"&amp;"!l2:l1000"))),""))</f>
        <v/>
      </c>
      <c r="S9" t="str" cm="1">
        <f t="array" aca="1" ref="S9" ca="1">IF(IF(INDIRECT("'"&amp;Etiquettes!S13&amp;"'"&amp;"!l1")=$A$9,_xlfn.TEXTJOIN(":",TRUE,_xlfn.UNIQUE(INDIRECT("'"&amp;Etiquettes!S13&amp;"'"&amp;"!l2:l1000"))),"")="0","",IF(INDIRECT("'"&amp;Etiquettes!S13&amp;"'"&amp;"!l1")=$A$9,_xlfn.TEXTJOIN(":",TRUE,_xlfn.UNIQUE(INDIRECT("'"&amp;Etiquettes!S13&amp;"'"&amp;"!l2:l1000"))),""))</f>
        <v/>
      </c>
      <c r="T9" t="str" cm="1">
        <f t="array" aca="1" ref="T9" ca="1">IF(IF(INDIRECT("'"&amp;Etiquettes!T13&amp;"'"&amp;"!l1")=$A$9,_xlfn.TEXTJOIN(":",TRUE,_xlfn.UNIQUE(INDIRECT("'"&amp;Etiquettes!T13&amp;"'"&amp;"!l2:l1000"))),"")="0","",IF(INDIRECT("'"&amp;Etiquettes!T13&amp;"'"&amp;"!l1")=$A$9,_xlfn.TEXTJOIN(":",TRUE,_xlfn.UNIQUE(INDIRECT("'"&amp;Etiquettes!T13&amp;"'"&amp;"!l2:l1000"))),""))</f>
        <v>Agreste - Statistique agricole annuelle - SSP</v>
      </c>
      <c r="U9" t="str" cm="1">
        <f t="array" aca="1" ref="U9" ca="1">IF(IF(INDIRECT("'"&amp;Etiquettes!U13&amp;"'"&amp;"!l1")=$A$9,_xlfn.TEXTJOIN(":",TRUE,_xlfn.UNIQUE(INDIRECT("'"&amp;Etiquettes!U13&amp;"'"&amp;"!l2:l1000"))),"")="0","",IF(INDIRECT("'"&amp;Etiquettes!U13&amp;"'"&amp;"!l1")=$A$9,_xlfn.TEXTJOIN(":",TRUE,_xlfn.UNIQUE(INDIRECT("'"&amp;Etiquettes!U13&amp;"'"&amp;"!l2:l1000"))),""))</f>
        <v/>
      </c>
      <c r="V9" t="str" cm="1">
        <f t="array" aca="1" ref="V9" ca="1">IF(IF(INDIRECT("'"&amp;Etiquettes!V13&amp;"'"&amp;"!l1")=$A$9,_xlfn.TEXTJOIN(":",TRUE,_xlfn.UNIQUE(INDIRECT("'"&amp;Etiquettes!V13&amp;"'"&amp;"!l2:l1000"))),"")="0","",IF(INDIRECT("'"&amp;Etiquettes!V13&amp;"'"&amp;"!l1")=$A$9,_xlfn.TEXTJOIN(":",TRUE,_xlfn.UNIQUE(INDIRECT("'"&amp;Etiquettes!V13&amp;"'"&amp;"!l2:l1000"))),""))</f>
        <v>Agreste - Statistique agricole annuelle - SSP</v>
      </c>
      <c r="W9" t="str" cm="1">
        <f t="array" aca="1" ref="W9" ca="1">IF(IF(INDIRECT("'"&amp;Etiquettes!W13&amp;"'"&amp;"!l1")=$A$9,_xlfn.TEXTJOIN(":",TRUE,_xlfn.UNIQUE(INDIRECT("'"&amp;Etiquettes!W13&amp;"'"&amp;"!l2:l1000"))),"")="0","",IF(INDIRECT("'"&amp;Etiquettes!W13&amp;"'"&amp;"!l1")=$A$9,_xlfn.TEXTJOIN(":",TRUE,_xlfn.UNIQUE(INDIRECT("'"&amp;Etiquettes!W13&amp;"'"&amp;"!l2:l1000"))),""))</f>
        <v/>
      </c>
      <c r="X9" t="str" cm="1">
        <f t="array" aca="1" ref="X9" ca="1">IF(IF(INDIRECT("'"&amp;Etiquettes!X13&amp;"'"&amp;"!l1")=$A$9,_xlfn.TEXTJOIN(":",TRUE,_xlfn.UNIQUE(INDIRECT("'"&amp;Etiquettes!X13&amp;"'"&amp;"!l2:l1000"))),"")="0","",IF(INDIRECT("'"&amp;Etiquettes!X13&amp;"'"&amp;"!l1")=$A$9,_xlfn.TEXTJOIN(":",TRUE,_xlfn.UNIQUE(INDIRECT("'"&amp;Etiquettes!X13&amp;"'"&amp;"!l2:l1000"))),""))</f>
        <v/>
      </c>
      <c r="Y9" t="str" cm="1">
        <f t="array" aca="1" ref="Y9" ca="1">IF(IF(INDIRECT("'"&amp;Etiquettes!Y13&amp;"'"&amp;"!l1")=$A$9,_xlfn.TEXTJOIN(":",TRUE,_xlfn.UNIQUE(INDIRECT("'"&amp;Etiquettes!Y13&amp;"'"&amp;"!l2:l1000"))),"")="0","",IF(INDIRECT("'"&amp;Etiquettes!Y13&amp;"'"&amp;"!l1")=$A$9,_xlfn.TEXTJOIN(":",TRUE,_xlfn.UNIQUE(INDIRECT("'"&amp;Etiquettes!Y13&amp;"'"&amp;"!l2:l1000"))),""))</f>
        <v>ONRB - FranceAgriMer</v>
      </c>
      <c r="Z9" t="str" cm="1">
        <f t="array" aca="1" ref="Z9" ca="1">IF(IF(INDIRECT("'"&amp;Etiquettes!Z13&amp;"'"&amp;"!l1")=$A$9,_xlfn.TEXTJOIN(":",TRUE,_xlfn.UNIQUE(INDIRECT("'"&amp;Etiquettes!Z13&amp;"'"&amp;"!l2:l1000"))),"")="0","",IF(INDIRECT("'"&amp;Etiquettes!Z13&amp;"'"&amp;"!l1")=$A$9,_xlfn.TEXTJOIN(":",TRUE,_xlfn.UNIQUE(INDIRECT("'"&amp;Etiquettes!Z13&amp;"'"&amp;"!l2:l1000"))),""))</f>
        <v/>
      </c>
      <c r="AA9" t="str" cm="1">
        <f t="array" aca="1" ref="AA9" ca="1">IF(IF(INDIRECT("'"&amp;Etiquettes!AA13&amp;"'"&amp;"!l1")=$A$9,_xlfn.TEXTJOIN(":",TRUE,_xlfn.UNIQUE(INDIRECT("'"&amp;Etiquettes!AA13&amp;"'"&amp;"!l2:l1000"))),"")="0","",IF(INDIRECT("'"&amp;Etiquettes!AA13&amp;"'"&amp;"!l1")=$A$9,_xlfn.TEXTJOIN(":",TRUE,_xlfn.UNIQUE(INDIRECT("'"&amp;Etiquettes!AA13&amp;"'"&amp;"!l2:l1000"))),""))</f>
        <v>GIPT</v>
      </c>
      <c r="AB9" t="str" cm="1">
        <f t="array" aca="1" ref="AB9" ca="1">IF(IF(INDIRECT("'"&amp;Etiquettes!AB13&amp;"'"&amp;"!l1")=$A$9,_xlfn.TEXTJOIN(":",TRUE,_xlfn.UNIQUE(INDIRECT("'"&amp;Etiquettes!AB13&amp;"'"&amp;"!l2:l1000"))),"")="0","",IF(INDIRECT("'"&amp;Etiquettes!AB13&amp;"'"&amp;"!l1")=$A$9,_xlfn.TEXTJOIN(":",TRUE,_xlfn.UNIQUE(INDIRECT("'"&amp;Etiquettes!AB13&amp;"'"&amp;"!l2:l1000"))),""))</f>
        <v/>
      </c>
      <c r="AC9" t="str" cm="1">
        <f t="array" aca="1" ref="AC9" ca="1">IF(IF(INDIRECT("'"&amp;Etiquettes!AC13&amp;"'"&amp;"!l1")=$A$9,_xlfn.TEXTJOIN(":",TRUE,_xlfn.UNIQUE(INDIRECT("'"&amp;Etiquettes!AC13&amp;"'"&amp;"!l2:l1000"))),"")="0","",IF(INDIRECT("'"&amp;Etiquettes!AC13&amp;"'"&amp;"!l1")=$A$9,_xlfn.TEXTJOIN(":",TRUE,_xlfn.UNIQUE(INDIRECT("'"&amp;Etiquettes!AC13&amp;"'"&amp;"!l2:l1000"))),""))</f>
        <v>GIPT</v>
      </c>
      <c r="AD9" t="str" cm="1">
        <f t="array" aca="1" ref="AD9" ca="1">IF(IF(INDIRECT("'"&amp;Etiquettes!AD13&amp;"'"&amp;"!l1")=$A$9,_xlfn.TEXTJOIN(":",TRUE,_xlfn.UNIQUE(INDIRECT("'"&amp;Etiquettes!AD13&amp;"'"&amp;"!l2:l1000"))),"")="0","",IF(INDIRECT("'"&amp;Etiquettes!AD13&amp;"'"&amp;"!l1")=$A$9,_xlfn.TEXTJOIN(":",TRUE,_xlfn.UNIQUE(INDIRECT("'"&amp;Etiquettes!AD13&amp;"'"&amp;"!l2:l1000"))),""))</f>
        <v/>
      </c>
      <c r="AE9" t="str" cm="1">
        <f t="array" aca="1" ref="AE9" ca="1">IF(IF(INDIRECT("'"&amp;Etiquettes!AE13&amp;"'"&amp;"!l1")=$A$9,_xlfn.TEXTJOIN(":",TRUE,_xlfn.UNIQUE(INDIRECT("'"&amp;Etiquettes!AE13&amp;"'"&amp;"!l2:l1000"))),"")="0","",IF(INDIRECT("'"&amp;Etiquettes!AE13&amp;"'"&amp;"!l1")=$A$9,_xlfn.TEXTJOIN(":",TRUE,_xlfn.UNIQUE(INDIRECT("'"&amp;Etiquettes!AE13&amp;"'"&amp;"!l2:l1000"))),""))</f>
        <v>FranceAgriMer</v>
      </c>
      <c r="AF9" t="str" cm="1">
        <f t="array" aca="1" ref="AF9" ca="1">IF(IF(INDIRECT("'"&amp;Etiquettes!AF13&amp;"'"&amp;"!l1")=$A$9,_xlfn.TEXTJOIN(":",TRUE,_xlfn.UNIQUE(INDIRECT("'"&amp;Etiquettes!AF13&amp;"'"&amp;"!l2:l1000"))),"")="0","",IF(INDIRECT("'"&amp;Etiquettes!AF13&amp;"'"&amp;"!l1")=$A$9,_xlfn.TEXTJOIN(":",TRUE,_xlfn.UNIQUE(INDIRECT("'"&amp;Etiquettes!AF13&amp;"'"&amp;"!l2:l1000"))),""))</f>
        <v/>
      </c>
      <c r="AG9" t="str" cm="1">
        <f t="array" aca="1" ref="AG9" ca="1">IF(IF(INDIRECT("'"&amp;Etiquettes!AG13&amp;"'"&amp;"!l1")=$A$9,_xlfn.TEXTJOIN(":",TRUE,_xlfn.UNIQUE(INDIRECT("'"&amp;Etiquettes!AG13&amp;"'"&amp;"!l2:l1000"))),"")="0","",IF(INDIRECT("'"&amp;Etiquettes!AG13&amp;"'"&amp;"!l1")=$A$9,_xlfn.TEXTJOIN(":",TRUE,_xlfn.UNIQUE(INDIRECT("'"&amp;Etiquettes!AG13&amp;"'"&amp;"!l2:l1000"))),""))</f>
        <v>FranceAgriMer</v>
      </c>
      <c r="AH9" t="str" cm="1">
        <f t="array" aca="1" ref="AH9" ca="1">IF(IF(INDIRECT("'"&amp;Etiquettes!AH13&amp;"'"&amp;"!l1")=$A$9,_xlfn.TEXTJOIN(":",TRUE,_xlfn.UNIQUE(INDIRECT("'"&amp;Etiquettes!AH13&amp;"'"&amp;"!l2:l1000"))),"")="0","",IF(INDIRECT("'"&amp;Etiquettes!AH13&amp;"'"&amp;"!l1")=$A$9,_xlfn.TEXTJOIN(":",TRUE,_xlfn.UNIQUE(INDIRECT("'"&amp;Etiquettes!AH13&amp;"'"&amp;"!l2:l1000"))),""))</f>
        <v/>
      </c>
      <c r="AI9" t="str" cm="1">
        <f t="array" aca="1" ref="AI9" ca="1">IF(IF(INDIRECT("'"&amp;Etiquettes!AI13&amp;"'"&amp;"!l1")=$A$9,_xlfn.TEXTJOIN(":",TRUE,_xlfn.UNIQUE(INDIRECT("'"&amp;Etiquettes!AI13&amp;"'"&amp;"!l2:l1000"))),"")="0","",IF(INDIRECT("'"&amp;Etiquettes!AI13&amp;"'"&amp;"!l1")=$A$9,_xlfn.TEXTJOIN(":",TRUE,_xlfn.UNIQUE(INDIRECT("'"&amp;Etiquettes!AI13&amp;"'"&amp;"!l2:l1000"))),""))</f>
        <v/>
      </c>
      <c r="AJ9" t="str" cm="1">
        <f t="array" aca="1" ref="AJ9" ca="1">IF(IF(INDIRECT("'"&amp;Etiquettes!AJ13&amp;"'"&amp;"!l1")=$A$9,_xlfn.TEXTJOIN(":",TRUE,_xlfn.UNIQUE(INDIRECT("'"&amp;Etiquettes!AJ13&amp;"'"&amp;"!l2:l1000"))),"")="0","",IF(INDIRECT("'"&amp;Etiquettes!AJ13&amp;"'"&amp;"!l1")=$A$9,_xlfn.TEXTJOIN(":",TRUE,_xlfn.UNIQUE(INDIRECT("'"&amp;Etiquettes!AJ13&amp;"'"&amp;"!l2:l1000"))),""))</f>
        <v>Agreste - Statistique agricole annuelle - SSP:Douanes - Eurostat:ONRB - FranceAgriMer:GIPT:FranceAgriMer</v>
      </c>
    </row>
    <row r="10" spans="1:36" customFormat="1">
      <c r="A10" t="s">
        <v>29</v>
      </c>
      <c r="B10" s="17" t="s">
        <v>13</v>
      </c>
      <c r="C10" t="str">
        <f ca="1">_xlfn.TEXTJOIN(":",TRUE,H10:CS10)</f>
        <v>100 % de la fécule de pomme de terre est récupérée, et utilisation de la donnée 2016-17:100 % de la fécule de pomme de terre est récupérée:Utilisation de la donnée 2023:0:Utilisation de la donnée 2019:0:Même part de pommes de terre fraîches consommées à domicile qu'en 2015-16:0:Utilisation de la donnée 2023:Utilisation de la donnée 2019</v>
      </c>
      <c r="H10" t="str" cm="1">
        <f t="array" aca="1" ref="H10" ca="1">IF(IF(INDIRECT("'"&amp;Etiquettes!H13&amp;"'"&amp;"!k1")=$A$10,_xlfn.TEXTJOIN(":",TRUE,_xlfn.UNIQUE(INDIRECT("'"&amp;Etiquettes!H13&amp;"'"&amp;"!k2:k1000"))),"")="0","",IF(INDIRECT("'"&amp;Etiquettes!H13&amp;"'"&amp;"!k1")=$A$10,_xlfn.TEXTJOIN(":",TRUE,_xlfn.UNIQUE(INDIRECT("'"&amp;Etiquettes!H13&amp;"'"&amp;"!k2:k1000"))),""))</f>
        <v/>
      </c>
      <c r="I10" t="str" cm="1">
        <f t="array" aca="1" ref="I10" ca="1">IF(IF(INDIRECT("'"&amp;Etiquettes!I13&amp;"'"&amp;"!k1")=$A$10,_xlfn.TEXTJOIN(":",TRUE,_xlfn.UNIQUE(INDIRECT("'"&amp;Etiquettes!I13&amp;"'"&amp;"!k2:k1000"))),"")="0","",IF(INDIRECT("'"&amp;Etiquettes!I13&amp;"'"&amp;"!k1")=$A$10,_xlfn.TEXTJOIN(":",TRUE,_xlfn.UNIQUE(INDIRECT("'"&amp;Etiquettes!I13&amp;"'"&amp;"!k2:k1000"))),""))</f>
        <v/>
      </c>
      <c r="J10" t="str" cm="1">
        <f t="array" aca="1" ref="J10" ca="1">IF(IF(INDIRECT("'"&amp;Etiquettes!J13&amp;"'"&amp;"!k1")=$A$10,_xlfn.TEXTJOIN(":",TRUE,_xlfn.UNIQUE(INDIRECT("'"&amp;Etiquettes!J13&amp;"'"&amp;"!k2:k1000"))),"")="0","",IF(INDIRECT("'"&amp;Etiquettes!J13&amp;"'"&amp;"!k1")=$A$10,_xlfn.TEXTJOIN(":",TRUE,_xlfn.UNIQUE(INDIRECT("'"&amp;Etiquettes!J13&amp;"'"&amp;"!k2:k1000"))),""))</f>
        <v/>
      </c>
      <c r="K10" t="str" cm="1">
        <f t="array" aca="1" ref="K10" ca="1">IF(IF(INDIRECT("'"&amp;Etiquettes!K13&amp;"'"&amp;"!k1")=$A$10,_xlfn.TEXTJOIN(":",TRUE,_xlfn.UNIQUE(INDIRECT("'"&amp;Etiquettes!K13&amp;"'"&amp;"!k2:k1000"))),"")="0","",IF(INDIRECT("'"&amp;Etiquettes!K13&amp;"'"&amp;"!k1")=$A$10,_xlfn.TEXTJOIN(":",TRUE,_xlfn.UNIQUE(INDIRECT("'"&amp;Etiquettes!K13&amp;"'"&amp;"!k2:k1000"))),""))</f>
        <v/>
      </c>
      <c r="L10" t="str" cm="1">
        <f t="array" aca="1" ref="L10" ca="1">IF(IF(INDIRECT("'"&amp;Etiquettes!L13&amp;"'"&amp;"!k1")=$A$10,_xlfn.TEXTJOIN(":",TRUE,_xlfn.UNIQUE(INDIRECT("'"&amp;Etiquettes!L13&amp;"'"&amp;"!k2:k1000"))),"")="0","",IF(INDIRECT("'"&amp;Etiquettes!L13&amp;"'"&amp;"!k1")=$A$10,_xlfn.TEXTJOIN(":",TRUE,_xlfn.UNIQUE(INDIRECT("'"&amp;Etiquettes!L13&amp;"'"&amp;"!k2:k1000"))),""))</f>
        <v/>
      </c>
      <c r="M10" t="str" cm="1">
        <f t="array" aca="1" ref="M10" ca="1">IF(IF(INDIRECT("'"&amp;Etiquettes!M13&amp;"'"&amp;"!k1")=$A$10,_xlfn.TEXTJOIN(":",TRUE,_xlfn.UNIQUE(INDIRECT("'"&amp;Etiquettes!M13&amp;"'"&amp;"!k2:k1000"))),"")="0","",IF(INDIRECT("'"&amp;Etiquettes!M13&amp;"'"&amp;"!k1")=$A$10,_xlfn.TEXTJOIN(":",TRUE,_xlfn.UNIQUE(INDIRECT("'"&amp;Etiquettes!M13&amp;"'"&amp;"!k2:k1000"))),""))</f>
        <v/>
      </c>
      <c r="N10" t="str" cm="1">
        <f t="array" aca="1" ref="N10" ca="1">IF(IF(INDIRECT("'"&amp;Etiquettes!N13&amp;"'"&amp;"!k1")=$A$10,_xlfn.TEXTJOIN(":",TRUE,_xlfn.UNIQUE(INDIRECT("'"&amp;Etiquettes!N13&amp;"'"&amp;"!k2:k1000"))),"")="0","",IF(INDIRECT("'"&amp;Etiquettes!N13&amp;"'"&amp;"!k1")=$A$10,_xlfn.TEXTJOIN(":",TRUE,_xlfn.UNIQUE(INDIRECT("'"&amp;Etiquettes!N13&amp;"'"&amp;"!k2:k1000"))),""))</f>
        <v/>
      </c>
      <c r="O10" t="str" cm="1">
        <f t="array" aca="1" ref="O10" ca="1">IF(IF(INDIRECT("'"&amp;Etiquettes!O13&amp;"'"&amp;"!k1")=$A$10,_xlfn.TEXTJOIN(":",TRUE,_xlfn.UNIQUE(INDIRECT("'"&amp;Etiquettes!O13&amp;"'"&amp;"!k2:k1000"))),"")="0","",IF(INDIRECT("'"&amp;Etiquettes!O13&amp;"'"&amp;"!k1")=$A$10,_xlfn.TEXTJOIN(":",TRUE,_xlfn.UNIQUE(INDIRECT("'"&amp;Etiquettes!O13&amp;"'"&amp;"!k2:k1000"))),""))</f>
        <v/>
      </c>
      <c r="P10" t="str" cm="1">
        <f t="array" aca="1" ref="P10" ca="1">IF(IF(INDIRECT("'"&amp;Etiquettes!P13&amp;"'"&amp;"!k1")=$A$10,_xlfn.TEXTJOIN(":",TRUE,_xlfn.UNIQUE(INDIRECT("'"&amp;Etiquettes!P13&amp;"'"&amp;"!k2:k1000"))),"")="0","",IF(INDIRECT("'"&amp;Etiquettes!P13&amp;"'"&amp;"!k1")=$A$10,_xlfn.TEXTJOIN(":",TRUE,_xlfn.UNIQUE(INDIRECT("'"&amp;Etiquettes!P13&amp;"'"&amp;"!k2:k1000"))),""))</f>
        <v/>
      </c>
      <c r="Q10" t="str" cm="1">
        <f t="array" aca="1" ref="Q10" ca="1">IF(IF(INDIRECT("'"&amp;Etiquettes!Q13&amp;"'"&amp;"!k1")=$A$10,_xlfn.TEXTJOIN(":",TRUE,_xlfn.UNIQUE(INDIRECT("'"&amp;Etiquettes!Q13&amp;"'"&amp;"!k2:k1000"))),"")="0","",IF(INDIRECT("'"&amp;Etiquettes!Q13&amp;"'"&amp;"!k1")=$A$10,_xlfn.TEXTJOIN(":",TRUE,_xlfn.UNIQUE(INDIRECT("'"&amp;Etiquettes!Q13&amp;"'"&amp;"!k2:k1000"))),""))</f>
        <v/>
      </c>
      <c r="R10" t="str" cm="1">
        <f t="array" aca="1" ref="R10" ca="1">IF(IF(INDIRECT("'"&amp;Etiquettes!R13&amp;"'"&amp;"!k1")=$A$10,_xlfn.TEXTJOIN(":",TRUE,_xlfn.UNIQUE(INDIRECT("'"&amp;Etiquettes!R13&amp;"'"&amp;"!k2:k1000"))),"")="0","",IF(INDIRECT("'"&amp;Etiquettes!R13&amp;"'"&amp;"!k1")=$A$10,_xlfn.TEXTJOIN(":",TRUE,_xlfn.UNIQUE(INDIRECT("'"&amp;Etiquettes!R13&amp;"'"&amp;"!k2:k1000"))),""))</f>
        <v/>
      </c>
      <c r="S10" t="str" cm="1">
        <f t="array" aca="1" ref="S10" ca="1">IF(IF(INDIRECT("'"&amp;Etiquettes!S13&amp;"'"&amp;"!k1")=$A$10,_xlfn.TEXTJOIN(":",TRUE,_xlfn.UNIQUE(INDIRECT("'"&amp;Etiquettes!S13&amp;"'"&amp;"!k2:k1000"))),"")="0","",IF(INDIRECT("'"&amp;Etiquettes!S13&amp;"'"&amp;"!k1")=$A$10,_xlfn.TEXTJOIN(":",TRUE,_xlfn.UNIQUE(INDIRECT("'"&amp;Etiquettes!S13&amp;"'"&amp;"!k2:k1000"))),""))</f>
        <v/>
      </c>
      <c r="T10" t="str" cm="1">
        <f t="array" aca="1" ref="T10" ca="1">IF(IF(INDIRECT("'"&amp;Etiquettes!T13&amp;"'"&amp;"!k1")=$A$10,_xlfn.TEXTJOIN(":",TRUE,_xlfn.UNIQUE(INDIRECT("'"&amp;Etiquettes!T13&amp;"'"&amp;"!k2:k1000"))),"")="0","",IF(INDIRECT("'"&amp;Etiquettes!T13&amp;"'"&amp;"!k1")=$A$10,_xlfn.TEXTJOIN(":",TRUE,_xlfn.UNIQUE(INDIRECT("'"&amp;Etiquettes!T13&amp;"'"&amp;"!k2:k1000"))),""))</f>
        <v/>
      </c>
      <c r="U10" t="str" cm="1">
        <f t="array" aca="1" ref="U10" ca="1">IF(IF(INDIRECT("'"&amp;Etiquettes!U13&amp;"'"&amp;"!k1")=$A$10,_xlfn.TEXTJOIN(":",TRUE,_xlfn.UNIQUE(INDIRECT("'"&amp;Etiquettes!U13&amp;"'"&amp;"!k2:k1000"))),"")="0","",IF(INDIRECT("'"&amp;Etiquettes!U13&amp;"'"&amp;"!k1")=$A$10,_xlfn.TEXTJOIN(":",TRUE,_xlfn.UNIQUE(INDIRECT("'"&amp;Etiquettes!U13&amp;"'"&amp;"!k2:k1000"))),""))</f>
        <v/>
      </c>
      <c r="V10" t="str" cm="1">
        <f t="array" aca="1" ref="V10" ca="1">IF(IF(INDIRECT("'"&amp;Etiquettes!V13&amp;"'"&amp;"!k1")=$A$10,_xlfn.TEXTJOIN(":",TRUE,_xlfn.UNIQUE(INDIRECT("'"&amp;Etiquettes!V13&amp;"'"&amp;"!k2:k1000"))),"")="0","",IF(INDIRECT("'"&amp;Etiquettes!V13&amp;"'"&amp;"!k1")=$A$10,_xlfn.TEXTJOIN(":",TRUE,_xlfn.UNIQUE(INDIRECT("'"&amp;Etiquettes!V13&amp;"'"&amp;"!k2:k1000"))),""))</f>
        <v>100 % de la fécule de pomme de terre est récupérée, et utilisation de la donnée 2016-17:100 % de la fécule de pomme de terre est récupérée</v>
      </c>
      <c r="W10" t="str" cm="1">
        <f t="array" aca="1" ref="W10" ca="1">IF(IF(INDIRECT("'"&amp;Etiquettes!W13&amp;"'"&amp;"!k1")=$A$10,_xlfn.TEXTJOIN(":",TRUE,_xlfn.UNIQUE(INDIRECT("'"&amp;Etiquettes!W13&amp;"'"&amp;"!k2:k1000"))),"")="0","",IF(INDIRECT("'"&amp;Etiquettes!W13&amp;"'"&amp;"!k1")=$A$10,_xlfn.TEXTJOIN(":",TRUE,_xlfn.UNIQUE(INDIRECT("'"&amp;Etiquettes!W13&amp;"'"&amp;"!k2:k1000"))),""))</f>
        <v/>
      </c>
      <c r="X10" t="str" cm="1">
        <f t="array" aca="1" ref="X10" ca="1">IF(IF(INDIRECT("'"&amp;Etiquettes!X13&amp;"'"&amp;"!k1")=$A$10,_xlfn.TEXTJOIN(":",TRUE,_xlfn.UNIQUE(INDIRECT("'"&amp;Etiquettes!X13&amp;"'"&amp;"!k2:k1000"))),"")="0","",IF(INDIRECT("'"&amp;Etiquettes!X13&amp;"'"&amp;"!k1")=$A$10,_xlfn.TEXTJOIN(":",TRUE,_xlfn.UNIQUE(INDIRECT("'"&amp;Etiquettes!X13&amp;"'"&amp;"!k2:k1000"))),""))</f>
        <v/>
      </c>
      <c r="Y10" t="str" cm="1">
        <f t="array" aca="1" ref="Y10" ca="1">IF(IF(INDIRECT("'"&amp;Etiquettes!Y13&amp;"'"&amp;"!k1")=$A$10,_xlfn.TEXTJOIN(":",TRUE,_xlfn.UNIQUE(INDIRECT("'"&amp;Etiquettes!Y13&amp;"'"&amp;"!k2:k1000"))),"")="0","",IF(INDIRECT("'"&amp;Etiquettes!Y13&amp;"'"&amp;"!k1")=$A$10,_xlfn.TEXTJOIN(":",TRUE,_xlfn.UNIQUE(INDIRECT("'"&amp;Etiquettes!Y13&amp;"'"&amp;"!k2:k1000"))),""))</f>
        <v/>
      </c>
      <c r="Z10" t="str" cm="1">
        <f t="array" aca="1" ref="Z10" ca="1">IF(IF(INDIRECT("'"&amp;Etiquettes!Z13&amp;"'"&amp;"!k1")=$A$10,_xlfn.TEXTJOIN(":",TRUE,_xlfn.UNIQUE(INDIRECT("'"&amp;Etiquettes!Z13&amp;"'"&amp;"!k2:k1000"))),"")="0","",IF(INDIRECT("'"&amp;Etiquettes!Z13&amp;"'"&amp;"!k1")=$A$10,_xlfn.TEXTJOIN(":",TRUE,_xlfn.UNIQUE(INDIRECT("'"&amp;Etiquettes!Z13&amp;"'"&amp;"!k2:k1000"))),""))</f>
        <v/>
      </c>
      <c r="AA10" t="str" cm="1">
        <f t="array" aca="1" ref="AA10" ca="1">IF(IF(INDIRECT("'"&amp;Etiquettes!AA13&amp;"'"&amp;"!k1")=$A$10,_xlfn.TEXTJOIN(":",TRUE,_xlfn.UNIQUE(INDIRECT("'"&amp;Etiquettes!AA13&amp;"'"&amp;"!k2:k1000"))),"")="0","",IF(INDIRECT("'"&amp;Etiquettes!AA13&amp;"'"&amp;"!k1")=$A$10,_xlfn.TEXTJOIN(":",TRUE,_xlfn.UNIQUE(INDIRECT("'"&amp;Etiquettes!AA13&amp;"'"&amp;"!k2:k1000"))),""))</f>
        <v/>
      </c>
      <c r="AB10" t="str" cm="1">
        <f t="array" aca="1" ref="AB10" ca="1">IF(IF(INDIRECT("'"&amp;Etiquettes!AB13&amp;"'"&amp;"!k1")=$A$10,_xlfn.TEXTJOIN(":",TRUE,_xlfn.UNIQUE(INDIRECT("'"&amp;Etiquettes!AB13&amp;"'"&amp;"!k2:k1000"))),"")="0","",IF(INDIRECT("'"&amp;Etiquettes!AB13&amp;"'"&amp;"!k1")=$A$10,_xlfn.TEXTJOIN(":",TRUE,_xlfn.UNIQUE(INDIRECT("'"&amp;Etiquettes!AB13&amp;"'"&amp;"!k2:k1000"))),""))</f>
        <v/>
      </c>
      <c r="AC10" t="str" cm="1">
        <f t="array" aca="1" ref="AC10" ca="1">IF(IF(INDIRECT("'"&amp;Etiquettes!AC13&amp;"'"&amp;"!k1")=$A$10,_xlfn.TEXTJOIN(":",TRUE,_xlfn.UNIQUE(INDIRECT("'"&amp;Etiquettes!AC13&amp;"'"&amp;"!k2:k1000"))),"")="0","",IF(INDIRECT("'"&amp;Etiquettes!AC13&amp;"'"&amp;"!k1")=$A$10,_xlfn.TEXTJOIN(":",TRUE,_xlfn.UNIQUE(INDIRECT("'"&amp;Etiquettes!AC13&amp;"'"&amp;"!k2:k1000"))),""))</f>
        <v>Utilisation de la donnée 2023:0</v>
      </c>
      <c r="AD10" t="str" cm="1">
        <f t="array" aca="1" ref="AD10" ca="1">IF(IF(INDIRECT("'"&amp;Etiquettes!AD13&amp;"'"&amp;"!k1")=$A$10,_xlfn.TEXTJOIN(":",TRUE,_xlfn.UNIQUE(INDIRECT("'"&amp;Etiquettes!AD13&amp;"'"&amp;"!k2:k1000"))),"")="0","",IF(INDIRECT("'"&amp;Etiquettes!AD13&amp;"'"&amp;"!k1")=$A$10,_xlfn.TEXTJOIN(":",TRUE,_xlfn.UNIQUE(INDIRECT("'"&amp;Etiquettes!AD13&amp;"'"&amp;"!k2:k1000"))),""))</f>
        <v/>
      </c>
      <c r="AE10" t="str" cm="1">
        <f t="array" aca="1" ref="AE10" ca="1">IF(IF(INDIRECT("'"&amp;Etiquettes!AE13&amp;"'"&amp;"!k1")=$A$10,_xlfn.TEXTJOIN(":",TRUE,_xlfn.UNIQUE(INDIRECT("'"&amp;Etiquettes!AE13&amp;"'"&amp;"!k2:k1000"))),"")="0","",IF(INDIRECT("'"&amp;Etiquettes!AE13&amp;"'"&amp;"!k1")=$A$10,_xlfn.TEXTJOIN(":",TRUE,_xlfn.UNIQUE(INDIRECT("'"&amp;Etiquettes!AE13&amp;"'"&amp;"!k2:k1000"))),""))</f>
        <v/>
      </c>
      <c r="AF10" t="str" cm="1">
        <f t="array" aca="1" ref="AF10" ca="1">IF(IF(INDIRECT("'"&amp;Etiquettes!AF13&amp;"'"&amp;"!k1")=$A$10,_xlfn.TEXTJOIN(":",TRUE,_xlfn.UNIQUE(INDIRECT("'"&amp;Etiquettes!AF13&amp;"'"&amp;"!k2:k1000"))),"")="0","",IF(INDIRECT("'"&amp;Etiquettes!AF13&amp;"'"&amp;"!k1")=$A$10,_xlfn.TEXTJOIN(":",TRUE,_xlfn.UNIQUE(INDIRECT("'"&amp;Etiquettes!AF13&amp;"'"&amp;"!k2:k1000"))),""))</f>
        <v/>
      </c>
      <c r="AG10" t="str" cm="1">
        <f t="array" aca="1" ref="AG10" ca="1">IF(IF(INDIRECT("'"&amp;Etiquettes!AG13&amp;"'"&amp;"!k1")=$A$10,_xlfn.TEXTJOIN(":",TRUE,_xlfn.UNIQUE(INDIRECT("'"&amp;Etiquettes!AG13&amp;"'"&amp;"!k2:k1000"))),"")="0","",IF(INDIRECT("'"&amp;Etiquettes!AG13&amp;"'"&amp;"!k1")=$A$10,_xlfn.TEXTJOIN(":",TRUE,_xlfn.UNIQUE(INDIRECT("'"&amp;Etiquettes!AG13&amp;"'"&amp;"!k2:k1000"))),""))</f>
        <v>Utilisation de la donnée 2019:0:Même part de pommes de terre fraîches consommées à domicile qu'en 2015-16</v>
      </c>
      <c r="AH10" t="str" cm="1">
        <f t="array" aca="1" ref="AH10" ca="1">IF(IF(INDIRECT("'"&amp;Etiquettes!AH13&amp;"'"&amp;"!k1")=$A$10,_xlfn.TEXTJOIN(":",TRUE,_xlfn.UNIQUE(INDIRECT("'"&amp;Etiquettes!AH13&amp;"'"&amp;"!k2:k1000"))),"")="0","",IF(INDIRECT("'"&amp;Etiquettes!AH13&amp;"'"&amp;"!k1")=$A$10,_xlfn.TEXTJOIN(":",TRUE,_xlfn.UNIQUE(INDIRECT("'"&amp;Etiquettes!AH13&amp;"'"&amp;"!k2:k1000"))),""))</f>
        <v/>
      </c>
      <c r="AI10" t="str" cm="1">
        <f t="array" aca="1" ref="AI10" ca="1">IF(IF(INDIRECT("'"&amp;Etiquettes!AI13&amp;"'"&amp;"!k1")=$A$10,_xlfn.TEXTJOIN(":",TRUE,_xlfn.UNIQUE(INDIRECT("'"&amp;Etiquettes!AI13&amp;"'"&amp;"!k2:k1000"))),"")="0","",IF(INDIRECT("'"&amp;Etiquettes!AI13&amp;"'"&amp;"!k1")=$A$10,_xlfn.TEXTJOIN(":",TRUE,_xlfn.UNIQUE(INDIRECT("'"&amp;Etiquettes!AI13&amp;"'"&amp;"!k2:k1000"))),""))</f>
        <v/>
      </c>
      <c r="AJ10" t="str" cm="1">
        <f t="array" aca="1" ref="AJ10" ca="1">IF(IF(INDIRECT("'"&amp;Etiquettes!AJ13&amp;"'"&amp;"!k1")=$A$10,_xlfn.TEXTJOIN(":",TRUE,_xlfn.UNIQUE(INDIRECT("'"&amp;Etiquettes!AJ13&amp;"'"&amp;"!k2:k1000"))),"")="0","",IF(INDIRECT("'"&amp;Etiquettes!AJ13&amp;"'"&amp;"!k1")=$A$10,_xlfn.TEXTJOIN(":",TRUE,_xlfn.UNIQUE(INDIRECT("'"&amp;Etiquettes!AJ13&amp;"'"&amp;"!k2:k1000"))),""))</f>
        <v>0:Utilisation de la donnée 2023:Utilisation de la donnée 2019</v>
      </c>
    </row>
    <row r="11" spans="1:36" customFormat="1">
      <c r="A11" t="s">
        <v>30</v>
      </c>
      <c r="B11" s="17" t="s">
        <v>13</v>
      </c>
      <c r="C11" s="9" t="str">
        <f>_xlfn.TEXTJOIN(":",TRUE,H11:S11)</f>
        <v>Volume:Rendement:Répartition</v>
      </c>
      <c r="H11" t="s">
        <v>31</v>
      </c>
      <c r="I11" t="s">
        <v>32</v>
      </c>
      <c r="J11" t="s">
        <v>33</v>
      </c>
    </row>
    <row r="12" spans="1:36" customFormat="1">
      <c r="A12" t="s">
        <v>34</v>
      </c>
      <c r="B12" s="17" t="s">
        <v>13</v>
      </c>
      <c r="C12" t="str">
        <f ca="1">_xlfn.TEXTJOIN(":",TRUE,H12:CS12)</f>
        <v>Les plants sont utilisés comme semences:La transformation génère des pertes en eau:Les pommes de terre fraîches sont consommées en RHD:Récolte de plants:Récolte de dessus de plants:Récolte de pommes de terre de féculerie:Récolte de pommes de terre primeurs ou nouvelles:Récolte de pommes de terre de conservation ou demi-saison:Production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flocons):Production de Fécule de pommes de terre:Importation de Pommes de terre de semence:Importation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Fécule de pommes de terre:Importation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de semence:Exportation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Fécule de pommes de terre:Exportation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l'état):Consommation de la production de pommes de terre primeurs pour la transformation:Consommation de la production de pommes de terre de conservation pour la transformation:Rendement de transformation de la pomme de terre en fécule:Rendement de transformation de la pomme de terre en pulpes et solubles:Rendement de transformation de la pomme de terre en amidon:Rendement de transformation de la pomme de terre en pelures:Rendement de transformation de la pomme de terre en screenings:Part de la consommation de pulpes et solubles par les FAB:Part de la consommation de l'amidon en alimentation humaine:Part de la consommation de l'amidon par la chimie biosourcée:Part de la consommation de pelures par les FAB:Part de la consommation de screenings par les FAB:Production de produits finis:Consommation de pommes de terre de la féculerie:Consommation de pommes de terre de l'industrie alimentaire:Consommation de pommes de terre produites sous contrat par l'industrie alimentaire:Consommation de pommes de terre produites hors contrat par l'industrie alimentaire:Consommation de pommes de terre importées par l'industrie alimentaire:Exportation de Chips:Exportation de Produits déshydratés:Exportation de Produits surgelés:Exportation de Autres produits finis:Importation de Chips:Importation de Produits déshydratés:Importation de Produits surgelés:Importation de Autres produits finis:Consommation de produits finis par les ménages:Consommation de chips à domicile:Consommation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collective:Part de la consommation de fécule par les autres IAA:Part de la consommation de fécule par la Chimie-Pharmacie:Part de la consommation de fécule par la Papetrie-Cartonnerie:Part de la consommation de fécule par les autres industries non alimentaires:Part de la consommation de pommes de terre pour la fabrication de chips:Part de la consommation de pommes de terre pour la fabrication de produits déshydratés:Part de la consommation de pommes de terre pour la fabrication de produits surgelés:Part de la consommation de pommes de terre pour la fabrication d'autres produits:Consommation de pommes de terre produites sous contrat par l'industrie alimentaire:Consommation de pommes de terre produites hors contrat par l'industrie alimentaire:Consommation de pommes de terre importées par l'industrie alimentaire:Consommation de produits finis à domicile:Part de la consommation de fécule par les autres IAA:Part de la consommation de fécule par la Chimie-Pharmacie:Part de la consommation de fécule par la Papetrie-Cartonnerie:Part de la consommation de pommes de terre, à l'état frais, à domicile:Récolte de plants:Récolte de dessus de plants:Récolte de pommes de terre primeurs ou nouvelles:Récolte de pommes de terre de conservation ou demi-saison:Importation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l'état):Part de la consommation de l'amidon en alimentation humaine:Part de la consommation de l'amidon par la chimie biosourcée:Part de la consommation de fécule par la Chimie-Pharmacie:Part de la consommation de fécule par la Papetrie-Cartonnerie:Part de la consommation de fécule par les autres industries non alimentaires:Consommation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collective:Consommation de pommes de terre produites sous contrat par l'industrie alimentaire:Consommation de pommes de terre produites hors contrat par l'industrie alimentaire:Consommation de pommes de terre importées par l'industrie alimentaire</v>
      </c>
      <c r="H12" t="str" cm="1">
        <f t="array" aca="1" ref="H12" ca="1">IF(IF(INDIRECT("'"&amp;Etiquettes!H13&amp;"'"&amp;"!j1")=$A$12,_xlfn.TEXTJOIN(":",TRUE,_xlfn.UNIQUE(INDIRECT("'"&amp;Etiquettes!H13&amp;"'"&amp;"!j2:j1000"))),"")="0","",IF(INDIRECT("'"&amp;Etiquettes!H13&amp;"'"&amp;"!j1")=$A$12,_xlfn.TEXTJOIN(":",TRUE,_xlfn.UNIQUE(INDIRECT("'"&amp;Etiquettes!H13&amp;"'"&amp;"!j2:j1000"))),""))</f>
        <v/>
      </c>
      <c r="I12" t="str" cm="1">
        <f t="array" aca="1" ref="I12" ca="1">IF(IF(INDIRECT("'"&amp;Etiquettes!I13&amp;"'"&amp;"!j1")=$A$12,_xlfn.TEXTJOIN(":",TRUE,_xlfn.UNIQUE(INDIRECT("'"&amp;Etiquettes!I13&amp;"'"&amp;"!j2:j1000"))),"")="0","",IF(INDIRECT("'"&amp;Etiquettes!I13&amp;"'"&amp;"!j1")=$A$12,_xlfn.TEXTJOIN(":",TRUE,_xlfn.UNIQUE(INDIRECT("'"&amp;Etiquettes!I13&amp;"'"&amp;"!j2:j1000"))),""))</f>
        <v/>
      </c>
      <c r="J12" t="str" cm="1">
        <f t="array" aca="1" ref="J12" ca="1">IF(IF(INDIRECT("'"&amp;Etiquettes!J13&amp;"'"&amp;"!j1")=$A$12,_xlfn.TEXTJOIN(":",TRUE,_xlfn.UNIQUE(INDIRECT("'"&amp;Etiquettes!J13&amp;"'"&amp;"!j2:j1000"))),"")="0","",IF(INDIRECT("'"&amp;Etiquettes!J13&amp;"'"&amp;"!j1")=$A$12,_xlfn.TEXTJOIN(":",TRUE,_xlfn.UNIQUE(INDIRECT("'"&amp;Etiquettes!J13&amp;"'"&amp;"!j2:j1000"))),""))</f>
        <v/>
      </c>
      <c r="K12" t="str" cm="1">
        <f t="array" aca="1" ref="K12" ca="1">IF(IF(INDIRECT("'"&amp;Etiquettes!K13&amp;"'"&amp;"!j1")=$A$12,_xlfn.TEXTJOIN(":",TRUE,_xlfn.UNIQUE(INDIRECT("'"&amp;Etiquettes!K13&amp;"'"&amp;"!j2:j1000"))),"")="0","",IF(INDIRECT("'"&amp;Etiquettes!K13&amp;"'"&amp;"!j1")=$A$12,_xlfn.TEXTJOIN(":",TRUE,_xlfn.UNIQUE(INDIRECT("'"&amp;Etiquettes!K13&amp;"'"&amp;"!j2:j1000"))),""))</f>
        <v/>
      </c>
      <c r="L12" t="str" cm="1">
        <f t="array" aca="1" ref="L12" ca="1">IF(IF(INDIRECT("'"&amp;Etiquettes!L13&amp;"'"&amp;"!j1")=$A$12,_xlfn.TEXTJOIN(":",TRUE,_xlfn.UNIQUE(INDIRECT("'"&amp;Etiquettes!L13&amp;"'"&amp;"!j2:j1000"))),"")="0","",IF(INDIRECT("'"&amp;Etiquettes!L13&amp;"'"&amp;"!j1")=$A$12,_xlfn.TEXTJOIN(":",TRUE,_xlfn.UNIQUE(INDIRECT("'"&amp;Etiquettes!L13&amp;"'"&amp;"!j2:j1000"))),""))</f>
        <v>Les plants sont utilisés comme semences:La transformation génère des pertes en eau:Les pommes de terre fraîches sont consommées en RHD</v>
      </c>
      <c r="M12" t="str" cm="1">
        <f t="array" aca="1" ref="M12" ca="1">IF(IF(INDIRECT("'"&amp;Etiquettes!M13&amp;"'"&amp;"!j1")=$A$12,_xlfn.TEXTJOIN(":",TRUE,_xlfn.UNIQUE(INDIRECT("'"&amp;Etiquettes!M13&amp;"'"&amp;"!j2:j1000"))),"")="0","",IF(INDIRECT("'"&amp;Etiquettes!M13&amp;"'"&amp;"!j1")=$A$12,_xlfn.TEXTJOIN(":",TRUE,_xlfn.UNIQUE(INDIRECT("'"&amp;Etiquettes!M13&amp;"'"&amp;"!j2:j1000"))),""))</f>
        <v>Récolte de plants:Récolte de dessus de plants:Récolte de pommes de terre de féculerie:Récolte de pommes de terre primeurs ou nouvelles:Récolte de pommes de terre de conservation ou demi-saison</v>
      </c>
      <c r="N12" t="str" cm="1">
        <f t="array" aca="1" ref="N12" ca="1">IF(IF(INDIRECT("'"&amp;Etiquettes!N13&amp;"'"&amp;"!j1")=$A$12,_xlfn.TEXTJOIN(":",TRUE,_xlfn.UNIQUE(INDIRECT("'"&amp;Etiquettes!N13&amp;"'"&amp;"!j2:j1000"))),"")="0","",IF(INDIRECT("'"&amp;Etiquettes!N13&amp;"'"&amp;"!j1")=$A$12,_xlfn.TEXTJOIN(":",TRUE,_xlfn.UNIQUE(INDIRECT("'"&amp;Etiquettes!N13&amp;"'"&amp;"!j2:j1000"))),""))</f>
        <v/>
      </c>
      <c r="O12" t="str" cm="1">
        <f t="array" aca="1" ref="O12" ca="1">IF(IF(INDIRECT("'"&amp;Etiquettes!O13&amp;"'"&amp;"!j1")=$A$12,_xlfn.TEXTJOIN(":",TRUE,_xlfn.UNIQUE(INDIRECT("'"&amp;Etiquettes!O13&amp;"'"&amp;"!j2:j1000"))),"")="0","",IF(INDIRECT("'"&amp;Etiquettes!O13&amp;"'"&amp;"!j1")=$A$12,_xlfn.TEXTJOIN(":",TRUE,_xlfn.UNIQUE(INDIRECT("'"&amp;Etiquettes!O13&amp;"'"&amp;"!j2:j1000"))),""))</f>
        <v>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flocons):Production de Fécule de pommes de terre</v>
      </c>
      <c r="P12" t="str" cm="1">
        <f t="array" aca="1" ref="P12" ca="1">IF(IF(INDIRECT("'"&amp;Etiquettes!P13&amp;"'"&amp;"!j1")=$A$12,_xlfn.TEXTJOIN(":",TRUE,_xlfn.UNIQUE(INDIRECT("'"&amp;Etiquettes!P13&amp;"'"&amp;"!j2:j1000"))),"")="0","",IF(INDIRECT("'"&amp;Etiquettes!P13&amp;"'"&amp;"!j1")=$A$12,_xlfn.TEXTJOIN(":",TRUE,_xlfn.UNIQUE(INDIRECT("'"&amp;Etiquettes!P13&amp;"'"&amp;"!j2:j1000"))),""))</f>
        <v/>
      </c>
      <c r="Q12" t="str" cm="1">
        <f t="array" aca="1" ref="Q12" ca="1">IF(IF(INDIRECT("'"&amp;Etiquettes!Q13&amp;"'"&amp;"!j1")=$A$12,_xlfn.TEXTJOIN(":",TRUE,_xlfn.UNIQUE(INDIRECT("'"&amp;Etiquettes!Q13&amp;"'"&amp;"!j2:j1000"))),"")="0","",IF(INDIRECT("'"&amp;Etiquettes!Q13&amp;"'"&amp;"!j1")=$A$12,_xlfn.TEXTJOIN(":",TRUE,_xlfn.UNIQUE(INDIRECT("'"&amp;Etiquettes!Q13&amp;"'"&amp;"!j2:j1000"))),""))</f>
        <v>Importation de Pommes de terre de semence:Importation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Fécule de pommes de terre:Importation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de semence:Exportation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Fécule de pommes de terre:Exportation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R12" t="str" cm="1">
        <f t="array" aca="1" ref="R12" ca="1">IF(IF(INDIRECT("'"&amp;Etiquettes!R13&amp;"'"&amp;"!j1")=$A$12,_xlfn.TEXTJOIN(":",TRUE,_xlfn.UNIQUE(INDIRECT("'"&amp;Etiquettes!R13&amp;"'"&amp;"!j2:j1000"))),"")="0","",IF(INDIRECT("'"&amp;Etiquettes!R13&amp;"'"&amp;"!j1")=$A$12,_xlfn.TEXTJOIN(":",TRUE,_xlfn.UNIQUE(INDIRECT("'"&amp;Etiquettes!R13&amp;"'"&amp;"!j2:j1000"))),""))</f>
        <v/>
      </c>
      <c r="S12" t="str" cm="1">
        <f t="array" aca="1" ref="S12" ca="1">IF(IF(INDIRECT("'"&amp;Etiquettes!S13&amp;"'"&amp;"!j1")=$A$12,_xlfn.TEXTJOIN(":",TRUE,_xlfn.UNIQUE(INDIRECT("'"&amp;Etiquettes!S13&amp;"'"&amp;"!j2:j1000"))),"")="0","",IF(INDIRECT("'"&amp;Etiquettes!S13&amp;"'"&amp;"!j1")=$A$12,_xlfn.TEXTJOIN(":",TRUE,_xlfn.UNIQUE(INDIRECT("'"&amp;Etiquettes!S13&amp;"'"&amp;"!j2:j1000"))),""))</f>
        <v/>
      </c>
      <c r="T12" t="str" cm="1">
        <f t="array" aca="1" ref="T12" ca="1">IF(IF(INDIRECT("'"&amp;Etiquettes!T13&amp;"'"&amp;"!j1")=$A$12,_xlfn.TEXTJOIN(":",TRUE,_xlfn.UNIQUE(INDIRECT("'"&amp;Etiquettes!T13&amp;"'"&amp;"!j2:j1000"))),"")="0","",IF(INDIRECT("'"&amp;Etiquettes!T13&amp;"'"&amp;"!j1")=$A$12,_xlfn.TEXTJOIN(":",TRUE,_xlfn.UNIQUE(INDIRECT("'"&amp;Etiquettes!T13&amp;"'"&amp;"!j2:j1000"))),""))</f>
        <v>Consommation de la production de pommes de terre primeurs pour la transformation:Consommation de la production de pommes de terre de conservation pour la transformation</v>
      </c>
      <c r="U12" t="str" cm="1">
        <f t="array" aca="1" ref="U12" ca="1">IF(IF(INDIRECT("'"&amp;Etiquettes!U13&amp;"'"&amp;"!j1")=$A$12,_xlfn.TEXTJOIN(":",TRUE,_xlfn.UNIQUE(INDIRECT("'"&amp;Etiquettes!U13&amp;"'"&amp;"!j2:j1000"))),"")="0","",IF(INDIRECT("'"&amp;Etiquettes!U13&amp;"'"&amp;"!j1")=$A$12,_xlfn.TEXTJOIN(":",TRUE,_xlfn.UNIQUE(INDIRECT("'"&amp;Etiquettes!U13&amp;"'"&amp;"!j2:j1000"))),""))</f>
        <v/>
      </c>
      <c r="V12" t="str" cm="1">
        <f t="array" aca="1" ref="V12" ca="1">IF(IF(INDIRECT("'"&amp;Etiquettes!V13&amp;"'"&amp;"!j1")=$A$12,_xlfn.TEXTJOIN(":",TRUE,_xlfn.UNIQUE(INDIRECT("'"&amp;Etiquettes!V13&amp;"'"&amp;"!j2:j1000"))),"")="0","",IF(INDIRECT("'"&amp;Etiquettes!V13&amp;"'"&amp;"!j1")=$A$12,_xlfn.TEXTJOIN(":",TRUE,_xlfn.UNIQUE(INDIRECT("'"&amp;Etiquettes!V13&amp;"'"&amp;"!j2:j1000"))),""))</f>
        <v>Rendement de transformation de la pomme de terre en fécule</v>
      </c>
      <c r="W12" t="str" cm="1">
        <f t="array" aca="1" ref="W12" ca="1">IF(IF(INDIRECT("'"&amp;Etiquettes!W13&amp;"'"&amp;"!j1")=$A$12,_xlfn.TEXTJOIN(":",TRUE,_xlfn.UNIQUE(INDIRECT("'"&amp;Etiquettes!W13&amp;"'"&amp;"!j2:j1000"))),"")="0","",IF(INDIRECT("'"&amp;Etiquettes!W13&amp;"'"&amp;"!j1")=$A$12,_xlfn.TEXTJOIN(":",TRUE,_xlfn.UNIQUE(INDIRECT("'"&amp;Etiquettes!W13&amp;"'"&amp;"!j2:j1000"))),""))</f>
        <v/>
      </c>
      <c r="X12" t="str" cm="1">
        <f t="array" aca="1" ref="X12" ca="1">IF(IF(INDIRECT("'"&amp;Etiquettes!X13&amp;"'"&amp;"!j1")=$A$12,_xlfn.TEXTJOIN(":",TRUE,_xlfn.UNIQUE(INDIRECT("'"&amp;Etiquettes!X13&amp;"'"&amp;"!j2:j1000"))),"")="0","",IF(INDIRECT("'"&amp;Etiquettes!X13&amp;"'"&amp;"!j1")=$A$12,_xlfn.TEXTJOIN(":",TRUE,_xlfn.UNIQUE(INDIRECT("'"&amp;Etiquettes!X13&amp;"'"&amp;"!j2:j1000"))),""))</f>
        <v/>
      </c>
      <c r="Y12" t="str" cm="1">
        <f t="array" aca="1" ref="Y12" ca="1">IF(IF(INDIRECT("'"&amp;Etiquettes!Y13&amp;"'"&amp;"!j1")=$A$12,_xlfn.TEXTJOIN(":",TRUE,_xlfn.UNIQUE(INDIRECT("'"&amp;Etiquettes!Y13&amp;"'"&amp;"!j2:j1000"))),"")="0","",IF(INDIRECT("'"&amp;Etiquettes!Y13&amp;"'"&amp;"!j1")=$A$12,_xlfn.TEXTJOIN(":",TRUE,_xlfn.UNIQUE(INDIRECT("'"&amp;Etiquettes!Y13&amp;"'"&amp;"!j2:j1000"))),""))</f>
        <v>Rendement de transformation de la pomme de terre en pulpes et solubles:Rendement de transformation de la pomme de terre en amidon:Rendement de transformation de la pomme de terre en pelures:Rendement de transformation de la pomme de terre en screenings:Part de la consommation de pulpes et solubles par les FAB:Part de la consommation de l'amidon en alimentation humaine:Part de la consommation de l'amidon par la chimie biosourcée:Part de la consommation de pelures par les FAB:Part de la consommation de screenings par les FAB</v>
      </c>
      <c r="Z12" t="str" cm="1">
        <f t="array" aca="1" ref="Z12" ca="1">IF(IF(INDIRECT("'"&amp;Etiquettes!Z13&amp;"'"&amp;"!j1")=$A$12,_xlfn.TEXTJOIN(":",TRUE,_xlfn.UNIQUE(INDIRECT("'"&amp;Etiquettes!Z13&amp;"'"&amp;"!j2:j1000"))),"")="0","",IF(INDIRECT("'"&amp;Etiquettes!Z13&amp;"'"&amp;"!j1")=$A$12,_xlfn.TEXTJOIN(":",TRUE,_xlfn.UNIQUE(INDIRECT("'"&amp;Etiquettes!Z13&amp;"'"&amp;"!j2:j1000"))),""))</f>
        <v/>
      </c>
      <c r="AA12" t="str" cm="1">
        <f t="array" aca="1" ref="AA12" ca="1">IF(IF(INDIRECT("'"&amp;Etiquettes!AA13&amp;"'"&amp;"!j1")=$A$12,_xlfn.TEXTJOIN(":",TRUE,_xlfn.UNIQUE(INDIRECT("'"&amp;Etiquettes!AA13&amp;"'"&amp;"!j2:j1000"))),"")="0","",IF(INDIRECT("'"&amp;Etiquettes!AA13&amp;"'"&amp;"!j1")=$A$12,_xlfn.TEXTJOIN(":",TRUE,_xlfn.UNIQUE(INDIRECT("'"&amp;Etiquettes!AA13&amp;"'"&amp;"!j2:j1000"))),""))</f>
        <v>Production de produits finis:Consommation de pommes de terre de la féculerie:Consommation de pommes de terre de l'industrie alimentaire:Consommation de pommes de terre produites sous contrat par l'industrie alimentaire:Consommation de pommes de terre produites hors contrat par l'industrie alimentaire:Consommation de pommes de terre importées par l'industrie alimentaire:Exportation de Chips:Exportation de Produits déshydratés:Exportation de Produits surgelés:Exportation de Autres produits finis:Importation de Chips:Importation de Produits déshydratés:Importation de Produits surgelés:Importation de Autres produits finis:Consommation de produits finis par les ménages:Consommation de chips à domicile:Consommation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v>
      </c>
      <c r="AB12" t="str" cm="1">
        <f t="array" aca="1" ref="AB12" ca="1">IF(IF(INDIRECT("'"&amp;Etiquettes!AB13&amp;"'"&amp;"!j1")=$A$12,_xlfn.TEXTJOIN(":",TRUE,_xlfn.UNIQUE(INDIRECT("'"&amp;Etiquettes!AB13&amp;"'"&amp;"!j2:j1000"))),"")="0","",IF(INDIRECT("'"&amp;Etiquettes!AB13&amp;"'"&amp;"!j1")=$A$12,_xlfn.TEXTJOIN(":",TRUE,_xlfn.UNIQUE(INDIRECT("'"&amp;Etiquettes!AB13&amp;"'"&amp;"!j2:j1000"))),""))</f>
        <v/>
      </c>
      <c r="AC12" t="str" cm="1">
        <f t="array" aca="1" ref="AC12" ca="1">IF(IF(INDIRECT("'"&amp;Etiquettes!AC13&amp;"'"&amp;"!j1")=$A$12,_xlfn.TEXTJOIN(":",TRUE,_xlfn.UNIQUE(INDIRECT("'"&amp;Etiquettes!AC13&amp;"'"&amp;"!j2:j1000"))),"")="0","",IF(INDIRECT("'"&amp;Etiquettes!AC13&amp;"'"&amp;"!j1")=$A$12,_xlfn.TEXTJOIN(":",TRUE,_xlfn.UNIQUE(INDIRECT("'"&amp;Etiquettes!AC13&amp;"'"&amp;"!j2:j1000"))),""))</f>
        <v>Part de la consommation de fécule par les autres IAA:Part de la consommation de fécule par la Chimie-Pharmacie:Part de la consommation de fécule par la Papetrie-Cartonnerie:Part de la consommation de fécule par les autres industries non alimentaires:Part de la consommation de pommes de terre pour la fabrication de chips:Part de la consommation de pommes de terre pour la fabrication de produits déshydratés:Part de la consommation de pommes de terre pour la fabrication de produits surgelés:Part de la consommation de pommes de terre pour la fabrication d'autres produits</v>
      </c>
      <c r="AD12" t="str" cm="1">
        <f t="array" aca="1" ref="AD12" ca="1">IF(IF(INDIRECT("'"&amp;Etiquettes!AD13&amp;"'"&amp;"!j1")=$A$12,_xlfn.TEXTJOIN(":",TRUE,_xlfn.UNIQUE(INDIRECT("'"&amp;Etiquettes!AD13&amp;"'"&amp;"!j2:j1000"))),"")="0","",IF(INDIRECT("'"&amp;Etiquettes!AD13&amp;"'"&amp;"!j1")=$A$12,_xlfn.TEXTJOIN(":",TRUE,_xlfn.UNIQUE(INDIRECT("'"&amp;Etiquettes!AD13&amp;"'"&amp;"!j2:j1000"))),""))</f>
        <v/>
      </c>
      <c r="AE12" t="str" cm="1">
        <f t="array" aca="1" ref="AE12" ca="1">IF(IF(INDIRECT("'"&amp;Etiquettes!AE13&amp;"'"&amp;"!j1")=$A$12,_xlfn.TEXTJOIN(":",TRUE,_xlfn.UNIQUE(INDIRECT("'"&amp;Etiquettes!AE13&amp;"'"&amp;"!j2:j1000"))),"")="0","",IF(INDIRECT("'"&amp;Etiquettes!AE13&amp;"'"&amp;"!j1")=$A$12,_xlfn.TEXTJOIN(":",TRUE,_xlfn.UNIQUE(INDIRECT("'"&amp;Etiquettes!AE13&amp;"'"&amp;"!j2:j1000"))),""))</f>
        <v>Consommation de pommes de terre produites sous contrat par l'industrie alimentaire:Consommation de pommes de terre produites hors contrat par l'industrie alimentaire:Consommation de pommes de terre importées par l'industrie alimentaire:Consommation de produits finis à domicile</v>
      </c>
      <c r="AF12" t="str" cm="1">
        <f t="array" aca="1" ref="AF12" ca="1">IF(IF(INDIRECT("'"&amp;Etiquettes!AF13&amp;"'"&amp;"!j1")=$A$12,_xlfn.TEXTJOIN(":",TRUE,_xlfn.UNIQUE(INDIRECT("'"&amp;Etiquettes!AF13&amp;"'"&amp;"!j2:j1000"))),"")="0","",IF(INDIRECT("'"&amp;Etiquettes!AF13&amp;"'"&amp;"!j1")=$A$12,_xlfn.TEXTJOIN(":",TRUE,_xlfn.UNIQUE(INDIRECT("'"&amp;Etiquettes!AF13&amp;"'"&amp;"!j2:j1000"))),""))</f>
        <v/>
      </c>
      <c r="AG12" t="str" cm="1">
        <f t="array" aca="1" ref="AG12" ca="1">IF(IF(INDIRECT("'"&amp;Etiquettes!AG13&amp;"'"&amp;"!j1")=$A$12,_xlfn.TEXTJOIN(":",TRUE,_xlfn.UNIQUE(INDIRECT("'"&amp;Etiquettes!AG13&amp;"'"&amp;"!j2:j1000"))),"")="0","",IF(INDIRECT("'"&amp;Etiquettes!AG13&amp;"'"&amp;"!j1")=$A$12,_xlfn.TEXTJOIN(":",TRUE,_xlfn.UNIQUE(INDIRECT("'"&amp;Etiquettes!AG13&amp;"'"&amp;"!j2:j1000"))),""))</f>
        <v>Part de la consommation de fécule par les autres IAA:Part de la consommation de fécule par la Chimie-Pharmacie:Part de la consommation de fécule par la Papetrie-Cartonnerie:Part de la consommation de pommes de terre, à l'état frais, à domicile</v>
      </c>
      <c r="AH12" t="str" cm="1">
        <f t="array" aca="1" ref="AH12" ca="1">IF(IF(INDIRECT("'"&amp;Etiquettes!AH13&amp;"'"&amp;"!j1")=$A$12,_xlfn.TEXTJOIN(":",TRUE,_xlfn.UNIQUE(INDIRECT("'"&amp;Etiquettes!AH13&amp;"'"&amp;"!j2:j1000"))),"")="0","",IF(INDIRECT("'"&amp;Etiquettes!AH13&amp;"'"&amp;"!j1")=$A$12,_xlfn.TEXTJOIN(":",TRUE,_xlfn.UNIQUE(INDIRECT("'"&amp;Etiquettes!AH13&amp;"'"&amp;"!j2:j1000"))),""))</f>
        <v/>
      </c>
      <c r="AI12" t="str" cm="1">
        <f t="array" aca="1" ref="AI12" ca="1">IF(IF(INDIRECT("'"&amp;Etiquettes!AI13&amp;"'"&amp;"!j1")=$A$12,_xlfn.TEXTJOIN(":",TRUE,_xlfn.UNIQUE(INDIRECT("'"&amp;Etiquettes!AI13&amp;"'"&amp;"!j2:j1000"))),"")="0","",IF(INDIRECT("'"&amp;Etiquettes!AI13&amp;"'"&amp;"!j1")=$A$12,_xlfn.TEXTJOIN(":",TRUE,_xlfn.UNIQUE(INDIRECT("'"&amp;Etiquettes!AI13&amp;"'"&amp;"!j2:j1000"))),""))</f>
        <v/>
      </c>
      <c r="AJ12" t="str" cm="1">
        <f t="array" aca="1" ref="AJ12" ca="1">IF(IF(INDIRECT("'"&amp;Etiquettes!AJ13&amp;"'"&amp;"!j1")=$A$12,_xlfn.TEXTJOIN(":",TRUE,_xlfn.UNIQUE(INDIRECT("'"&amp;Etiquettes!AJ13&amp;"'"&amp;"!j2:j1000"))),"")="0","",IF(INDIRECT("'"&amp;Etiquettes!AJ13&amp;"'"&amp;"!j1")=$A$12,_xlfn.TEXTJOIN(":",TRUE,_xlfn.UNIQUE(INDIRECT("'"&amp;Etiquettes!AJ13&amp;"'"&amp;"!j2:j1000"))),""))</f>
        <v>Récolte de plants:Récolte de dessus de plants:Récolte de pommes de terre primeurs ou nouvelles:Récolte de pommes de terre de conservation ou demi-saison:Importation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l'état):Part de la consommation de l'amidon en alimentation humaine:Part de la consommation de l'amidon par la chimie biosourcée:Part de la consommation de fécule par la Chimie-Pharmacie:Part de la consommation de fécule par la Papetrie-Cartonnerie:Part de la consommation de fécule par les autres industries non alimentaires:Consommation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collective:Consommation de pommes de terre produites sous contrat par l'industrie alimentaire:Consommation de pommes de terre produites hors contrat par l'industrie alimentaire:Consommation de pommes de terre importées par l'industrie alimentaire</v>
      </c>
    </row>
    <row r="13" spans="1:36" customFormat="1">
      <c r="A13" t="s">
        <v>56</v>
      </c>
      <c r="B13" s="17" t="s">
        <v>13</v>
      </c>
      <c r="C13" t="str">
        <f>_xlfn.TEXTJOIN(":",TRUE,_xlfn.ANCHORARRAY(H13))</f>
        <v xml:space="preserve">Etiquettes:Produits:Secteurs:Echanges territoires:Données:Données :Récolte - AGRESTE:Données  :Fabrications - PRODCOM:Données   :Echanges mensuels - EUROSTAT:Echanges annuels - EUROSTAT:Données    :Contraintes:  Données:MP Transformation - AGRESTE:Contraintes :   Données:Coproduits - ONRB:Données     :Contraintes  :    Données:Transformation - GIPT:Données      :Contraintes   :     Données:Transformation - FranceAgriMer: Données:Données       </v>
      </c>
      <c r="H13" t="str" cm="1">
        <f t="array" ref="H13:AJ13">NomsOnglets</f>
        <v>Etiquettes</v>
      </c>
      <c r="I13" t="str">
        <v>Produits</v>
      </c>
      <c r="J13" t="str">
        <v>Secteurs</v>
      </c>
      <c r="K13" t="str">
        <v>Echanges territoires</v>
      </c>
      <c r="L13" t="str">
        <v>Données</v>
      </c>
      <c r="M13" t="str">
        <v xml:space="preserve">Données </v>
      </c>
      <c r="N13" t="str">
        <v>Récolte - AGRESTE</v>
      </c>
      <c r="O13" t="str">
        <v xml:space="preserve">Données  </v>
      </c>
      <c r="P13" t="str">
        <v>Fabrications - PRODCOM</v>
      </c>
      <c r="Q13" t="str">
        <v xml:space="preserve">Données   </v>
      </c>
      <c r="R13" t="str">
        <v>Echanges mensuels - EUROSTAT</v>
      </c>
      <c r="S13" t="str">
        <v>Echanges annuels - EUROSTAT</v>
      </c>
      <c r="T13" t="str">
        <v xml:space="preserve">Données    </v>
      </c>
      <c r="U13" t="str">
        <v>Contraintes</v>
      </c>
      <c r="V13" t="str">
        <v xml:space="preserve">  Données</v>
      </c>
      <c r="W13" t="str">
        <v>MP Transformation - AGRESTE</v>
      </c>
      <c r="X13" t="str">
        <v xml:space="preserve">Contraintes </v>
      </c>
      <c r="Y13" t="str">
        <v xml:space="preserve">   Données</v>
      </c>
      <c r="Z13" t="str">
        <v>Coproduits - ONRB</v>
      </c>
      <c r="AA13" t="str">
        <v xml:space="preserve">Données     </v>
      </c>
      <c r="AB13" t="str">
        <v xml:space="preserve">Contraintes  </v>
      </c>
      <c r="AC13" t="str">
        <v xml:space="preserve">    Données</v>
      </c>
      <c r="AD13" t="str">
        <v>Transformation - GIPT</v>
      </c>
      <c r="AE13" t="str">
        <v xml:space="preserve">Données      </v>
      </c>
      <c r="AF13" t="str">
        <v xml:space="preserve">Contraintes   </v>
      </c>
      <c r="AG13" t="str">
        <v xml:space="preserve">     Données</v>
      </c>
      <c r="AH13" t="str">
        <v>Transformation - FranceAgriMer</v>
      </c>
      <c r="AI13" t="str">
        <v xml:space="preserve"> Données</v>
      </c>
      <c r="AJ13" t="str">
        <v xml:space="preserve">Données       </v>
      </c>
    </row>
    <row r="14" spans="1:36" customFormat="1">
      <c r="A14" t="s">
        <v>35</v>
      </c>
      <c r="B14" s="17" t="s">
        <v>13</v>
      </c>
      <c r="C14" t="s">
        <v>36</v>
      </c>
      <c r="F14" t="s">
        <v>37</v>
      </c>
    </row>
  </sheetData>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FDB10-25E9-4877-BA9B-1858036E10E8}">
  <sheetPr>
    <tabColor rgb="FF92D050"/>
  </sheetPr>
  <dimension ref="A1:Q79"/>
  <sheetViews>
    <sheetView workbookViewId="0">
      <pane xSplit="2" ySplit="1" topLeftCell="C53" activePane="bottomRight" state="frozen"/>
      <selection activeCell="B15" sqref="B15"/>
      <selection pane="topRight" activeCell="B15" sqref="B15"/>
      <selection pane="bottomLeft" activeCell="B15" sqref="B15"/>
      <selection pane="bottomRight" activeCell="C61" sqref="C61"/>
    </sheetView>
  </sheetViews>
  <sheetFormatPr baseColWidth="10" defaultColWidth="9.109375" defaultRowHeight="14.4"/>
  <cols>
    <col min="1" max="1" width="28" style="4" customWidth="1"/>
    <col min="2" max="2" width="23.109375" style="4" customWidth="1"/>
    <col min="3" max="3" width="9.3320312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'Echanges territoires'!$B$2</f>
        <v>Import</v>
      </c>
      <c r="B2" s="4" t="str">
        <f>Produits!$B$3</f>
        <v>Pommes de terre de semence</v>
      </c>
      <c r="C2" s="49">
        <f>('Echanges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EUROSTAT'!Y20+'Echanges mensuels - EUROSTAT'!AA20)/10^4</f>
        <v>44.266694000000001</v>
      </c>
      <c r="D2" s="4"/>
      <c r="E2" s="4" t="str">
        <f>Etiquettes!$C$5</f>
        <v>kt</v>
      </c>
      <c r="F2" s="30" t="s">
        <v>24</v>
      </c>
      <c r="G2" s="31" t="str">
        <f>Etiquettes!$C$3</f>
        <v>Pomme de terre</v>
      </c>
      <c r="H2" s="6" t="s">
        <v>24</v>
      </c>
      <c r="I2" s="31" t="str">
        <f>Etiquettes!$C$6</f>
        <v>France entière</v>
      </c>
      <c r="J2" s="31" t="str">
        <f>_xlfn.CONCAT("Importation de ",B2)</f>
        <v>Importation de Pommes de terre de semence</v>
      </c>
      <c r="K2" s="31"/>
      <c r="L2" s="4" t="str">
        <f>'Echanges mensuels - EUROSTAT'!$B$6</f>
        <v>Douanes - Eurostat</v>
      </c>
      <c r="M2" s="31" t="str" cm="1">
        <f t="array" aca="1" ref="M2" ca="1">[2]!NOM_FEUILLE('Echanges mensuels - EUROSTAT'!$A$1)</f>
        <v>Echanges mensuels - EUROSTAT</v>
      </c>
      <c r="N2" s="30" t="str">
        <f>Etiquettes!$H$11</f>
        <v>Volume</v>
      </c>
      <c r="O2" s="31" t="str">
        <f>_xlfn.CONCAT(J2,IF(OR(ISBLANK(C2),ISERROR(C2)),"",_xlfn.CONCAT(" = ",MROUND(C2,1)," ",E2," (",L2,")")))</f>
        <v>Importation de Pommes de terre de semence = 44 kt (Douanes - Eurostat)</v>
      </c>
    </row>
    <row r="3" spans="1:17">
      <c r="A3" s="4" t="str">
        <f>'Echanges territoires'!$B$2</f>
        <v>Import</v>
      </c>
      <c r="B3" s="4" t="str">
        <f>Produits!$B$8</f>
        <v>Pommes de terre, à l'état frais ou réfrigéré, destinées à la fabrication de la fécule</v>
      </c>
      <c r="C3" s="49">
        <f>('Echanges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EUROSTAT'!Y21+'Echanges mensuels - EUROSTAT'!AA21)/10^4</f>
        <v>3.4339269999999997</v>
      </c>
      <c r="D3" s="4"/>
      <c r="E3" s="4" t="str">
        <f>Etiquettes!$C$5</f>
        <v>kt</v>
      </c>
      <c r="F3" s="30" t="s">
        <v>24</v>
      </c>
      <c r="G3" s="31" t="str">
        <f>Etiquettes!$C$3</f>
        <v>Pomme de terre</v>
      </c>
      <c r="H3" s="6" t="s">
        <v>24</v>
      </c>
      <c r="I3" s="31" t="str">
        <f>Etiquettes!$C$6</f>
        <v>France entière</v>
      </c>
      <c r="J3" s="31" t="str">
        <f t="shared" ref="J3:J14" si="0">_xlfn.CONCAT("Importation de ",B3)</f>
        <v>Importation de Pommes de terre, à l'état frais ou réfrigéré, destinées à la fabrication de la fécule</v>
      </c>
      <c r="K3" s="31"/>
      <c r="L3" s="4" t="str">
        <f>'Echanges mensuels - EUROSTAT'!$B$6</f>
        <v>Douanes - Eurostat</v>
      </c>
      <c r="M3" s="31" t="str" cm="1">
        <f t="array" aca="1" ref="M3" ca="1">[2]!NOM_FEUILLE('Echanges mensuels - EUROSTAT'!$A$1)</f>
        <v>Echanges mensuels - EUROSTAT</v>
      </c>
      <c r="N3" s="30" t="str">
        <f>Etiquettes!$H$11</f>
        <v>Volume</v>
      </c>
      <c r="O3" s="31" t="str">
        <f t="shared" ref="O3:O66" si="1">_xlfn.CONCAT(J3,IF(OR(ISBLANK(C3),ISERROR(C3)),"",_xlfn.CONCAT(" = ",MROUND(C3,1)," ",E3," (",L3,")")))</f>
        <v>Importation de Pommes de terre, à l'état frais ou réfrigéré, destinées à la fabrication de la fécule = 3 kt (Douanes - Eurostat)</v>
      </c>
    </row>
    <row r="4" spans="1:17">
      <c r="A4" s="4" t="str">
        <f>'Echanges territoires'!$B$2</f>
        <v>Import</v>
      </c>
      <c r="B4" s="4" t="str">
        <f>Produits!$B$11</f>
        <v>Pommes de terre de primeurs, à l'état frais ou réfrigéré, du 1er janvier au 30 juin</v>
      </c>
      <c r="C4" s="49">
        <f>('Echanges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EUROSTAT'!Y22+'Echanges mensuels - EUROSTAT'!AA22)/10^4</f>
        <v>34.990887999999991</v>
      </c>
      <c r="D4" s="4"/>
      <c r="E4" s="4" t="str">
        <f>Etiquettes!$C$5</f>
        <v>kt</v>
      </c>
      <c r="F4" s="30" t="s">
        <v>24</v>
      </c>
      <c r="G4" s="31" t="str">
        <f>Etiquettes!$C$3</f>
        <v>Pomme de terre</v>
      </c>
      <c r="H4" s="6" t="s">
        <v>24</v>
      </c>
      <c r="I4" s="31" t="str">
        <f>Etiquettes!$C$6</f>
        <v>France entière</v>
      </c>
      <c r="J4" s="31" t="str">
        <f t="shared" si="0"/>
        <v>Importation de Pommes de terre de primeurs, à l'état frais ou réfrigéré, du 1er janvier au 30 juin</v>
      </c>
      <c r="K4" s="31"/>
      <c r="L4" s="4" t="str">
        <f>'Echanges mensuels - EUROSTAT'!$B$6</f>
        <v>Douanes - Eurostat</v>
      </c>
      <c r="M4" s="31" t="str" cm="1">
        <f t="array" aca="1" ref="M4" ca="1">[2]!NOM_FEUILLE('Echanges mensuels - EUROSTAT'!$A$1)</f>
        <v>Echanges mensuels - EUROSTAT</v>
      </c>
      <c r="N4" s="30" t="str">
        <f>Etiquettes!$H$11</f>
        <v>Volume</v>
      </c>
      <c r="O4" s="31" t="str">
        <f t="shared" si="1"/>
        <v>Importation de Pommes de terre de primeurs, à l'état frais ou réfrigéré, du 1er janvier au 30 juin = 35 kt (Douanes - Eurostat)</v>
      </c>
    </row>
    <row r="5" spans="1:17">
      <c r="A5" s="4" t="str">
        <f>'Echanges territoires'!$B$2</f>
        <v>Import</v>
      </c>
      <c r="B5" s="4" t="str">
        <f>Produits!$B$13</f>
        <v>Pommes de terre, à l'état frais ou réfrigéré (à l'excl. des pommes de terre de primeurs du 1er janvier au 30 juin, des pommes de terre de semence et des pommes de terre destinées à la fabrication de la fécule)</v>
      </c>
      <c r="C5" s="49">
        <f>('Echanges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EUROSTAT'!Y23+'Echanges mensuels - EUROSTAT'!AA23)/10^4</f>
        <v>346.48712999999998</v>
      </c>
      <c r="D5" s="4"/>
      <c r="E5" s="4" t="str">
        <f>Etiquettes!$C$5</f>
        <v>kt</v>
      </c>
      <c r="F5" s="30" t="s">
        <v>24</v>
      </c>
      <c r="G5" s="31" t="str">
        <f>Etiquettes!$C$3</f>
        <v>Pomme de terre</v>
      </c>
      <c r="H5" s="6" t="s">
        <v>24</v>
      </c>
      <c r="I5" s="31" t="str">
        <f>Etiquettes!$C$6</f>
        <v>France entière</v>
      </c>
      <c r="J5" s="31" t="str">
        <f t="shared" si="0"/>
        <v>Importation de Pommes de terre, à l'état frais ou réfrigéré (à l'excl. des pommes de terre de primeurs du 1er janvier au 30 juin, des pommes de terre de semence et des pommes de terre destinées à la fabrication de la fécule)</v>
      </c>
      <c r="K5" s="31"/>
      <c r="L5" s="4" t="str">
        <f>'Echanges mensuels - EUROSTAT'!$B$6</f>
        <v>Douanes - Eurostat</v>
      </c>
      <c r="M5" s="31" t="str" cm="1">
        <f t="array" aca="1" ref="M5" ca="1">[2]!NOM_FEUILLE('Echanges mensuels - EUROSTAT'!$A$1)</f>
        <v>Echanges mensuels - EUROSTAT</v>
      </c>
      <c r="N5" s="30" t="str">
        <f>Etiquettes!$H$11</f>
        <v>Volume</v>
      </c>
      <c r="O5" s="31" t="str">
        <f t="shared" si="1"/>
        <v>Importation de Pommes de terre, à l'état frais ou réfrigéré (à l'excl. des pommes de terre de primeurs du 1er janvier au 30 juin, des pommes de terre de semence et des pommes de terre destinées à la fabrication de la fécule) = 346 kt (Douanes - Eurostat)</v>
      </c>
    </row>
    <row r="6" spans="1:17">
      <c r="A6" s="4" t="str">
        <f>'Echanges territoires'!$B$2</f>
        <v>Import</v>
      </c>
      <c r="B6" s="4" t="str">
        <f>Produits!$B$30</f>
        <v>Pommes de terre, non cuites ou cuites à l'eau ou à la vapeur, congelées</v>
      </c>
      <c r="C6" s="49">
        <f>('Echanges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EUROSTAT'!Y24+'Echanges mensuels - EUROSTAT'!AA24)/10^4</f>
        <v>25.138553999999999</v>
      </c>
      <c r="D6" s="4"/>
      <c r="E6" s="4" t="str">
        <f>Etiquettes!$C$5</f>
        <v>kt</v>
      </c>
      <c r="F6" s="30" t="s">
        <v>24</v>
      </c>
      <c r="G6" s="31" t="str">
        <f>Etiquettes!$C$3</f>
        <v>Pomme de terre</v>
      </c>
      <c r="H6" s="6" t="s">
        <v>24</v>
      </c>
      <c r="I6" s="31" t="str">
        <f>Etiquettes!$C$6</f>
        <v>France entière</v>
      </c>
      <c r="J6" s="31" t="str">
        <f t="shared" si="0"/>
        <v>Importation de Pommes de terre, non cuites ou cuites à l'eau ou à la vapeur, congelées</v>
      </c>
      <c r="K6" s="31"/>
      <c r="L6" s="4" t="str">
        <f>'Echanges mensuels - EUROSTAT'!$B$6</f>
        <v>Douanes - Eurostat</v>
      </c>
      <c r="M6" s="31" t="str" cm="1">
        <f t="array" aca="1" ref="M6" ca="1">[2]!NOM_FEUILLE('Echanges mensuels - EUROSTAT'!$A$1)</f>
        <v>Echanges mensuels - EUROSTAT</v>
      </c>
      <c r="N6" s="30" t="str">
        <f>Etiquettes!$H$11</f>
        <v>Volume</v>
      </c>
      <c r="O6" s="31" t="str">
        <f t="shared" si="1"/>
        <v>Importation de Pommes de terre, non cuites ou cuites à l'eau ou à la vapeur, congelées = 25 kt (Douanes - Eurostat)</v>
      </c>
    </row>
    <row r="7" spans="1:17">
      <c r="A7" s="4" t="str">
        <f>'Echanges territoires'!$B$2</f>
        <v>Import</v>
      </c>
      <c r="B7" s="4" t="str">
        <f>Produits!$B$38</f>
        <v>Pommes de terre, séchées, même coupées en morceaux ou en tranches, mais non autrement préparées</v>
      </c>
      <c r="C7" s="49">
        <f>('Echanges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EUROSTAT'!Y25+'Echanges mensuels - EUROSTAT'!AA25)/10^4</f>
        <v>1.5476799999999999</v>
      </c>
      <c r="D7" s="4"/>
      <c r="E7" s="4" t="str">
        <f>Etiquettes!$C$5</f>
        <v>kt</v>
      </c>
      <c r="F7" s="30" t="s">
        <v>24</v>
      </c>
      <c r="G7" s="31" t="str">
        <f>Etiquettes!$C$3</f>
        <v>Pomme de terre</v>
      </c>
      <c r="H7" s="6" t="s">
        <v>24</v>
      </c>
      <c r="I7" s="31" t="str">
        <f>Etiquettes!$C$6</f>
        <v>France entière</v>
      </c>
      <c r="J7" s="31" t="str">
        <f t="shared" si="0"/>
        <v>Importation de Pommes de terre, séchées, même coupées en morceaux ou en tranches, mais non autrement préparées</v>
      </c>
      <c r="K7" s="31"/>
      <c r="L7" s="4" t="str">
        <f>'Echanges mensuels - EUROSTAT'!$B$6</f>
        <v>Douanes - Eurostat</v>
      </c>
      <c r="M7" s="31" t="str" cm="1">
        <f t="array" aca="1" ref="M7" ca="1">[2]!NOM_FEUILLE('Echanges mensuels - EUROSTAT'!$A$1)</f>
        <v>Echanges mensuels - EUROSTAT</v>
      </c>
      <c r="N7" s="30" t="str">
        <f>Etiquettes!$H$11</f>
        <v>Volume</v>
      </c>
      <c r="O7" s="31" t="str">
        <f t="shared" si="1"/>
        <v>Importation de Pommes de terre, séchées, même coupées en morceaux ou en tranches, mais non autrement préparées = 2 kt (Douanes - Eurostat)</v>
      </c>
    </row>
    <row r="8" spans="1:17">
      <c r="A8" s="4" t="str">
        <f>'Echanges territoires'!$B$2</f>
        <v>Import</v>
      </c>
      <c r="B8" s="4" t="str">
        <f>Produits!$B$25</f>
        <v>Fécule de pommes de terre</v>
      </c>
      <c r="C8" s="49">
        <f>('Echanges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EUROSTAT'!Y26+'Echanges mensuels - EUROSTAT'!AA26)/10^4</f>
        <v>26.069167999999998</v>
      </c>
      <c r="D8" s="4"/>
      <c r="E8" s="4" t="str">
        <f>Etiquettes!$C$5</f>
        <v>kt</v>
      </c>
      <c r="F8" s="30" t="s">
        <v>24</v>
      </c>
      <c r="G8" s="31" t="str">
        <f>Etiquettes!$C$3</f>
        <v>Pomme de terre</v>
      </c>
      <c r="H8" s="6" t="s">
        <v>24</v>
      </c>
      <c r="I8" s="31" t="str">
        <f>Etiquettes!$C$6</f>
        <v>France entière</v>
      </c>
      <c r="J8" s="31" t="str">
        <f t="shared" si="0"/>
        <v>Importation de Fécule de pommes de terre</v>
      </c>
      <c r="K8" s="31"/>
      <c r="L8" s="4" t="str">
        <f>'Echanges mensuels - EUROSTAT'!$B$6</f>
        <v>Douanes - Eurostat</v>
      </c>
      <c r="M8" s="31" t="str" cm="1">
        <f t="array" aca="1" ref="M8" ca="1">[2]!NOM_FEUILLE('Echanges mensuels - EUROSTAT'!$A$1)</f>
        <v>Echanges mensuels - EUROSTAT</v>
      </c>
      <c r="N8" s="30" t="str">
        <f>Etiquettes!$H$11</f>
        <v>Volume</v>
      </c>
      <c r="O8" s="31" t="str">
        <f t="shared" si="1"/>
        <v>Importation de Fécule de pommes de terre = 26 kt (Douanes - Eurostat)</v>
      </c>
    </row>
    <row r="9" spans="1:17">
      <c r="A9" s="4" t="str">
        <f>'Echanges territoires'!$B$2</f>
        <v>Import</v>
      </c>
      <c r="B9" s="4" t="str">
        <f>Produits!$B$34</f>
        <v>Pommes de terre, simpl. cuites, congelées</v>
      </c>
      <c r="C9" s="49">
        <f>('Echanges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EUROSTAT'!Y27+'Echanges mensuels - EUROSTAT'!AA27)/10^4</f>
        <v>433.56271399999997</v>
      </c>
      <c r="D9" s="4"/>
      <c r="E9" s="4" t="str">
        <f>Etiquettes!$C$5</f>
        <v>kt</v>
      </c>
      <c r="F9" s="30" t="s">
        <v>24</v>
      </c>
      <c r="G9" s="31" t="str">
        <f>Etiquettes!$C$3</f>
        <v>Pomme de terre</v>
      </c>
      <c r="H9" s="6" t="s">
        <v>24</v>
      </c>
      <c r="I9" s="31" t="str">
        <f>Etiquettes!$C$6</f>
        <v>France entière</v>
      </c>
      <c r="J9" s="31" t="str">
        <f t="shared" si="0"/>
        <v>Importation de Pommes de terre, simpl. cuites, congelées</v>
      </c>
      <c r="K9" s="31"/>
      <c r="L9" s="4" t="str">
        <f>'Echanges mensuels - EUROSTAT'!$B$6</f>
        <v>Douanes - Eurostat</v>
      </c>
      <c r="M9" s="31" t="str" cm="1">
        <f t="array" aca="1" ref="M9" ca="1">[2]!NOM_FEUILLE('Echanges mensuels - EUROSTAT'!$A$1)</f>
        <v>Echanges mensuels - EUROSTAT</v>
      </c>
      <c r="N9" s="30" t="str">
        <f>Etiquettes!$H$11</f>
        <v>Volume</v>
      </c>
      <c r="O9" s="31" t="str">
        <f t="shared" si="1"/>
        <v>Importation de Pommes de terre, simpl. cuites, congelées = 434 kt (Douanes - Eurostat)</v>
      </c>
    </row>
    <row r="10" spans="1:17">
      <c r="A10" s="4" t="str">
        <f>'Echanges territoires'!$B$2</f>
        <v>Import</v>
      </c>
      <c r="B10" s="4" t="str">
        <f>Produits!$B$42</f>
        <v>Pommes de terre, préparées ou conservées sous forme de farines, semoules ou flocons, congelées</v>
      </c>
      <c r="C10" s="49">
        <f>('Echanges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EUROSTAT'!Y28+'Echanges mensuels - EUROSTAT'!AA28)/10^4</f>
        <v>1.6267399999999999</v>
      </c>
      <c r="D10" s="4"/>
      <c r="E10" s="4" t="str">
        <f>Etiquettes!$C$5</f>
        <v>kt</v>
      </c>
      <c r="F10" s="30" t="s">
        <v>24</v>
      </c>
      <c r="G10" s="31" t="str">
        <f>Etiquettes!$C$3</f>
        <v>Pomme de terre</v>
      </c>
      <c r="H10" s="6" t="s">
        <v>24</v>
      </c>
      <c r="I10" s="31" t="str">
        <f>Etiquettes!$C$6</f>
        <v>France entière</v>
      </c>
      <c r="J10" s="31" t="str">
        <f t="shared" si="0"/>
        <v>Importation de Pommes de terre, préparées ou conservées sous forme de farines, semoules ou flocons, congelées</v>
      </c>
      <c r="K10" s="31"/>
      <c r="L10" s="4" t="str">
        <f>'Echanges mensuels - EUROSTAT'!$B$6</f>
        <v>Douanes - Eurostat</v>
      </c>
      <c r="M10" s="31" t="str" cm="1">
        <f t="array" aca="1" ref="M10" ca="1">[2]!NOM_FEUILLE('Echanges mensuels - EUROSTAT'!$A$1)</f>
        <v>Echanges mensuels - EUROSTAT</v>
      </c>
      <c r="N10" s="30" t="str">
        <f>Etiquettes!$H$11</f>
        <v>Volume</v>
      </c>
      <c r="O10" s="31" t="str">
        <f t="shared" si="1"/>
        <v>Importation de Pommes de terre, préparées ou conservées sous forme de farines, semoules ou flocons, congelées = 2 kt (Douanes - Eurostat)</v>
      </c>
    </row>
    <row r="11" spans="1:17">
      <c r="A11" s="4" t="str">
        <f>'Echanges territoires'!$B$2</f>
        <v>Import</v>
      </c>
      <c r="B11" s="4" t="str">
        <f>Produits!$B$33</f>
        <v>Pommes de terre, préparées ou conservées autrement qu'au vinaigre ou à l'acide acétique, congelées (à l'excl. des pommes de terre simpl. cuites ou des pommes de terre sous forme de farines, semoules ou flocons)</v>
      </c>
      <c r="C11" s="49">
        <f>('Echanges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EUROSTAT'!Y29+'Echanges mensuels - EUROSTAT'!AA29)/10^4</f>
        <v>150.34141399999999</v>
      </c>
      <c r="D11" s="4"/>
      <c r="E11" s="4" t="str">
        <f>Etiquettes!$C$5</f>
        <v>kt</v>
      </c>
      <c r="F11" s="30" t="s">
        <v>24</v>
      </c>
      <c r="G11" s="31" t="str">
        <f>Etiquettes!$C$3</f>
        <v>Pomme de terre</v>
      </c>
      <c r="H11" s="6" t="s">
        <v>24</v>
      </c>
      <c r="I11" s="31" t="str">
        <f>Etiquettes!$C$6</f>
        <v>France entière</v>
      </c>
      <c r="J11" s="31" t="str">
        <f t="shared" si="0"/>
        <v>Importation de Pommes de terre, préparées ou conservées autrement qu'au vinaigre ou à l'acide acétique, congelées (à l'excl. des pommes de terre simpl. cuites ou des pommes de terre sous forme de farines, semoules ou flocons)</v>
      </c>
      <c r="K11" s="31"/>
      <c r="L11" s="4" t="str">
        <f>'Echanges mensuels - EUROSTAT'!$B$6</f>
        <v>Douanes - Eurostat</v>
      </c>
      <c r="M11" s="31" t="str" cm="1">
        <f t="array" aca="1" ref="M11" ca="1">[2]!NOM_FEUILLE('Echanges mensuels - EUROSTAT'!$A$1)</f>
        <v>Echanges mensuels - EUROSTAT</v>
      </c>
      <c r="N11" s="30" t="str">
        <f>Etiquettes!$H$11</f>
        <v>Volume</v>
      </c>
      <c r="O11" s="31" t="str">
        <f t="shared" si="1"/>
        <v>Importation de Pommes de terre, préparées ou conservées autrement qu'au vinaigre ou à l'acide acétique, congelées (à l'excl. des pommes de terre simpl. cuites ou des pommes de terre sous forme de farines, semoules ou flocons) = 150 kt (Douanes - Eurostat)</v>
      </c>
    </row>
    <row r="12" spans="1:17">
      <c r="A12" s="4" t="str">
        <f>'Echanges territoires'!$B$2</f>
        <v>Import</v>
      </c>
      <c r="B12" s="4" t="str">
        <f>Produits!$B$40</f>
        <v>Pommes de terre, sous forme de farines, semoules ou flocons, non congelées</v>
      </c>
      <c r="C12" s="49">
        <f>('Echanges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EUROSTAT'!Y30+'Echanges mensuels - EUROSTAT'!AA30)/10^4</f>
        <v>5.0826669999999998</v>
      </c>
      <c r="D12" s="4"/>
      <c r="E12" s="4" t="str">
        <f>Etiquettes!$C$5</f>
        <v>kt</v>
      </c>
      <c r="F12" s="30" t="s">
        <v>24</v>
      </c>
      <c r="G12" s="31" t="str">
        <f>Etiquettes!$C$3</f>
        <v>Pomme de terre</v>
      </c>
      <c r="H12" s="6" t="s">
        <v>24</v>
      </c>
      <c r="I12" s="31" t="str">
        <f>Etiquettes!$C$6</f>
        <v>France entière</v>
      </c>
      <c r="J12" s="31" t="str">
        <f t="shared" si="0"/>
        <v>Importation de Pommes de terre, sous forme de farines, semoules ou flocons, non congelées</v>
      </c>
      <c r="K12" s="31"/>
      <c r="L12" s="4" t="str">
        <f>'Echanges mensuels - EUROSTAT'!$B$6</f>
        <v>Douanes - Eurostat</v>
      </c>
      <c r="M12" s="31" t="str" cm="1">
        <f t="array" aca="1" ref="M12" ca="1">[2]!NOM_FEUILLE('Echanges mensuels - EUROSTAT'!$A$1)</f>
        <v>Echanges mensuels - EUROSTAT</v>
      </c>
      <c r="N12" s="30" t="str">
        <f>Etiquettes!$H$11</f>
        <v>Volume</v>
      </c>
      <c r="O12" s="31" t="str">
        <f t="shared" si="1"/>
        <v>Importation de Pommes de terre, sous forme de farines, semoules ou flocons, non congelées = 5 kt (Douanes - Eurostat)</v>
      </c>
    </row>
    <row r="13" spans="1:17">
      <c r="A13" s="4" t="str">
        <f>'Echanges territoires'!$B$2</f>
        <v>Import</v>
      </c>
      <c r="B13" s="4" t="str">
        <f>Produits!$B$45</f>
        <v>Pommes de terre, en fines tranches, frites, même salées ou aromatisées, en emballages hermétiquement clos, propres à la consommation en l'état, non congelées</v>
      </c>
      <c r="C13" s="49">
        <f>('Echanges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EUROSTAT'!Y31+'Echanges mensuels - EUROSTAT'!AA31)/10^4</f>
        <v>76.381260999999995</v>
      </c>
      <c r="D13" s="4"/>
      <c r="E13" s="4" t="str">
        <f>Etiquettes!$C$5</f>
        <v>kt</v>
      </c>
      <c r="F13" s="30" t="s">
        <v>24</v>
      </c>
      <c r="G13" s="31" t="str">
        <f>Etiquettes!$C$3</f>
        <v>Pomme de terre</v>
      </c>
      <c r="H13" s="6" t="s">
        <v>24</v>
      </c>
      <c r="I13" s="31" t="str">
        <f>Etiquettes!$C$6</f>
        <v>France entière</v>
      </c>
      <c r="J13" s="31" t="str">
        <f t="shared" si="0"/>
        <v>Importation de Pommes de terre, en fines tranches, frites, même salées ou aromatisées, en emballages hermétiquement clos, propres à la consommation en l'état, non congelées</v>
      </c>
      <c r="K13" s="31"/>
      <c r="L13" s="4" t="str">
        <f>'Echanges mensuels - EUROSTAT'!$B$6</f>
        <v>Douanes - Eurostat</v>
      </c>
      <c r="M13" s="31" t="str" cm="1">
        <f t="array" aca="1" ref="M13" ca="1">[2]!NOM_FEUILLE('Echanges mensuels - EUROSTAT'!$A$1)</f>
        <v>Echanges mensuels - EUROSTAT</v>
      </c>
      <c r="N13" s="30" t="str">
        <f>Etiquettes!$H$11</f>
        <v>Volume</v>
      </c>
      <c r="O13" s="31" t="str">
        <f t="shared" si="1"/>
        <v>Importation de Pommes de terre, en fines tranches, frites, même salées ou aromatisées, en emballages hermétiquement clos, propres à la consommation en l'état, non congelées = 76 kt (Douanes - Eurostat)</v>
      </c>
    </row>
    <row r="14" spans="1:17">
      <c r="A14" s="4" t="str">
        <f>'Echanges territoires'!$B$2</f>
        <v>Import</v>
      </c>
      <c r="B14"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14" s="49">
        <f>('Echanges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EUROSTAT'!Y32+'Echanges mensuels - EUROSTAT'!AA32)/10^4</f>
        <v>56.146871999999995</v>
      </c>
      <c r="D14" s="4"/>
      <c r="E14" s="4" t="str">
        <f>Etiquettes!$C$5</f>
        <v>kt</v>
      </c>
      <c r="F14" s="30" t="s">
        <v>24</v>
      </c>
      <c r="G14" s="31" t="str">
        <f>Etiquettes!$C$3</f>
        <v>Pomme de terre</v>
      </c>
      <c r="H14" s="6" t="s">
        <v>24</v>
      </c>
      <c r="I14" s="31" t="str">
        <f>Etiquettes!$C$6</f>
        <v>France entière</v>
      </c>
      <c r="J14" s="31" t="str">
        <f t="shared" si="0"/>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14" s="31"/>
      <c r="L14" s="4" t="str">
        <f>'Echanges mensuels - EUROSTAT'!$B$6</f>
        <v>Douanes - Eurostat</v>
      </c>
      <c r="M14" s="31" t="str" cm="1">
        <f t="array" aca="1" ref="M14" ca="1">[2]!NOM_FEUILLE('Echanges mensuels - EUROSTAT'!$A$1)</f>
        <v>Echanges mensuels - EUROSTAT</v>
      </c>
      <c r="N14" s="30" t="str">
        <f>Etiquettes!$H$11</f>
        <v>Volume</v>
      </c>
      <c r="O14" s="31"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v>
      </c>
    </row>
    <row r="15" spans="1:17">
      <c r="A15" s="4" t="str">
        <f>Produits!$B$3</f>
        <v>Pommes de terre de semence</v>
      </c>
      <c r="B15" s="4" t="str">
        <f>'Echanges territoires'!$B$3</f>
        <v>Export</v>
      </c>
      <c r="C15" s="49">
        <f>('Echanges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EUROSTAT'!X20+'Echanges mensuels - EUROSTAT'!Z20+'Echanges mensuels - EUROSTAT'!AB20)/10^4</f>
        <v>164.17098200000001</v>
      </c>
      <c r="E15" s="4" t="str">
        <f>Etiquettes!$C$5</f>
        <v>kt</v>
      </c>
      <c r="F15" s="30" t="s">
        <v>24</v>
      </c>
      <c r="G15" s="31" t="str">
        <f>Etiquettes!$C$3</f>
        <v>Pomme de terre</v>
      </c>
      <c r="H15" s="6" t="s">
        <v>24</v>
      </c>
      <c r="I15" s="31" t="str">
        <f>Etiquettes!$C$6</f>
        <v>France entière</v>
      </c>
      <c r="J15" s="31" t="str">
        <f>_xlfn.CONCAT("Exportation de ",A15)</f>
        <v>Exportation de Pommes de terre de semence</v>
      </c>
      <c r="K15" s="31"/>
      <c r="L15" s="4" t="str">
        <f>'Echanges mensuels - EUROSTAT'!$B$6</f>
        <v>Douanes - Eurostat</v>
      </c>
      <c r="M15" s="31" t="str" cm="1">
        <f t="array" aca="1" ref="M15" ca="1">[2]!NOM_FEUILLE('Echanges mensuels - EUROSTAT'!$A$1)</f>
        <v>Echanges mensuels - EUROSTAT</v>
      </c>
      <c r="N15" s="30" t="str">
        <f>Etiquettes!$H$11</f>
        <v>Volume</v>
      </c>
      <c r="O15" s="31" t="str">
        <f t="shared" si="1"/>
        <v>Exportation de Pommes de terre de semence = 164 kt (Douanes - Eurostat)</v>
      </c>
    </row>
    <row r="16" spans="1:17">
      <c r="A16" s="4" t="str">
        <f>Produits!$B$8</f>
        <v>Pommes de terre, à l'état frais ou réfrigéré, destinées à la fabrication de la fécule</v>
      </c>
      <c r="B16" s="4" t="str">
        <f>'Echanges territoires'!$B$3</f>
        <v>Export</v>
      </c>
      <c r="C16" s="49">
        <f>('Echanges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EUROSTAT'!X21+'Echanges mensuels - EUROSTAT'!Z21+'Echanges mensuels - EUROSTAT'!AB21)/10^4</f>
        <v>54.120888999999991</v>
      </c>
      <c r="E16" s="4" t="str">
        <f>Etiquettes!$C$5</f>
        <v>kt</v>
      </c>
      <c r="F16" s="30" t="s">
        <v>24</v>
      </c>
      <c r="G16" s="31" t="str">
        <f>Etiquettes!$C$3</f>
        <v>Pomme de terre</v>
      </c>
      <c r="H16" s="6" t="s">
        <v>24</v>
      </c>
      <c r="I16" s="31" t="str">
        <f>Etiquettes!$C$6</f>
        <v>France entière</v>
      </c>
      <c r="J16" s="31" t="str">
        <f t="shared" ref="J16:J27" si="2">_xlfn.CONCAT("Exportation de ",A16)</f>
        <v>Exportation de Pommes de terre, à l'état frais ou réfrigéré, destinées à la fabrication de la fécule</v>
      </c>
      <c r="K16" s="31"/>
      <c r="L16" s="4" t="str">
        <f>'Echanges mensuels - EUROSTAT'!$B$6</f>
        <v>Douanes - Eurostat</v>
      </c>
      <c r="M16" s="31" t="str" cm="1">
        <f t="array" aca="1" ref="M16" ca="1">[2]!NOM_FEUILLE('Echanges mensuels - EUROSTAT'!$A$1)</f>
        <v>Echanges mensuels - EUROSTAT</v>
      </c>
      <c r="N16" s="30" t="str">
        <f>Etiquettes!$H$11</f>
        <v>Volume</v>
      </c>
      <c r="O16" s="31" t="str">
        <f t="shared" si="1"/>
        <v>Exportation de Pommes de terre, à l'état frais ou réfrigéré, destinées à la fabrication de la fécule = 54 kt (Douanes - Eurostat)</v>
      </c>
    </row>
    <row r="17" spans="1:15">
      <c r="A17" s="4" t="str">
        <f>Produits!$B$11</f>
        <v>Pommes de terre de primeurs, à l'état frais ou réfrigéré, du 1er janvier au 30 juin</v>
      </c>
      <c r="B17" s="4" t="str">
        <f>'Echanges territoires'!$B$3</f>
        <v>Export</v>
      </c>
      <c r="C17" s="49">
        <f>('Echanges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EUROSTAT'!X22+'Echanges mensuels - EUROSTAT'!Z22+'Echanges mensuels - EUROSTAT'!AB22)/10^4</f>
        <v>38.419795999999998</v>
      </c>
      <c r="E17" s="4" t="str">
        <f>Etiquettes!$C$5</f>
        <v>kt</v>
      </c>
      <c r="F17" s="30" t="s">
        <v>24</v>
      </c>
      <c r="G17" s="31" t="str">
        <f>Etiquettes!$C$3</f>
        <v>Pomme de terre</v>
      </c>
      <c r="H17" s="6" t="s">
        <v>24</v>
      </c>
      <c r="I17" s="31" t="str">
        <f>Etiquettes!$C$6</f>
        <v>France entière</v>
      </c>
      <c r="J17" s="31" t="str">
        <f t="shared" si="2"/>
        <v>Exportation de Pommes de terre de primeurs, à l'état frais ou réfrigéré, du 1er janvier au 30 juin</v>
      </c>
      <c r="K17" s="31"/>
      <c r="L17" s="4" t="str">
        <f>'Echanges mensuels - EUROSTAT'!$B$6</f>
        <v>Douanes - Eurostat</v>
      </c>
      <c r="M17" s="31" t="str" cm="1">
        <f t="array" aca="1" ref="M17" ca="1">[2]!NOM_FEUILLE('Echanges mensuels - EUROSTAT'!$A$1)</f>
        <v>Echanges mensuels - EUROSTAT</v>
      </c>
      <c r="N17" s="30" t="str">
        <f>Etiquettes!$H$11</f>
        <v>Volume</v>
      </c>
      <c r="O17" s="31" t="str">
        <f t="shared" si="1"/>
        <v>Exportation de Pommes de terre de primeurs, à l'état frais ou réfrigéré, du 1er janvier au 30 juin = 38 kt (Douanes - Eurostat)</v>
      </c>
    </row>
    <row r="18" spans="1:15">
      <c r="A18" s="4" t="str">
        <f>Produits!$B$13</f>
        <v>Pommes de terre, à l'état frais ou réfrigéré (à l'excl. des pommes de terre de primeurs du 1er janvier au 30 juin, des pommes de terre de semence et des pommes de terre destinées à la fabrication de la fécule)</v>
      </c>
      <c r="B18" s="4" t="str">
        <f>'Echanges territoires'!$B$3</f>
        <v>Export</v>
      </c>
      <c r="C18" s="49">
        <f>('Echanges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EUROSTAT'!X23+'Echanges mensuels - EUROSTAT'!Z23+'Echanges mensuels - EUROSTAT'!AB23)/10^4</f>
        <v>1618.3024680000001</v>
      </c>
      <c r="E18" s="4" t="str">
        <f>Etiquettes!$C$5</f>
        <v>kt</v>
      </c>
      <c r="F18" s="30" t="s">
        <v>24</v>
      </c>
      <c r="G18" s="31" t="str">
        <f>Etiquettes!$C$3</f>
        <v>Pomme de terre</v>
      </c>
      <c r="H18" s="6" t="s">
        <v>24</v>
      </c>
      <c r="I18" s="31" t="str">
        <f>Etiquettes!$C$6</f>
        <v>France entière</v>
      </c>
      <c r="J18" s="31" t="str">
        <f t="shared" si="2"/>
        <v>Exportation de Pommes de terre, à l'état frais ou réfrigéré (à l'excl. des pommes de terre de primeurs du 1er janvier au 30 juin, des pommes de terre de semence et des pommes de terre destinées à la fabrication de la fécule)</v>
      </c>
      <c r="K18" s="31"/>
      <c r="L18" s="4" t="str">
        <f>'Echanges mensuels - EUROSTAT'!$B$6</f>
        <v>Douanes - Eurostat</v>
      </c>
      <c r="M18" s="31" t="str" cm="1">
        <f t="array" aca="1" ref="M18" ca="1">[2]!NOM_FEUILLE('Echanges mensuels - EUROSTAT'!$A$1)</f>
        <v>Echanges mensuels - EUROSTAT</v>
      </c>
      <c r="N18" s="30" t="str">
        <f>Etiquettes!$H$11</f>
        <v>Volume</v>
      </c>
      <c r="O18" s="31" t="str">
        <f t="shared" si="1"/>
        <v>Exportation de Pommes de terre, à l'état frais ou réfrigéré (à l'excl. des pommes de terre de primeurs du 1er janvier au 30 juin, des pommes de terre de semence et des pommes de terre destinées à la fabrication de la fécule) = 1618 kt (Douanes - Eurostat)</v>
      </c>
    </row>
    <row r="19" spans="1:15">
      <c r="A19" s="4" t="str">
        <f>Produits!$B$30</f>
        <v>Pommes de terre, non cuites ou cuites à l'eau ou à la vapeur, congelées</v>
      </c>
      <c r="B19" s="4" t="str">
        <f>'Echanges territoires'!$B$3</f>
        <v>Export</v>
      </c>
      <c r="C19" s="49">
        <f>('Echanges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EUROSTAT'!X24+'Echanges mensuels - EUROSTAT'!Z24+'Echanges mensuels - EUROSTAT'!AB24)/10^4</f>
        <v>3.2019470000000001</v>
      </c>
      <c r="E19" s="4" t="str">
        <f>Etiquettes!$C$5</f>
        <v>kt</v>
      </c>
      <c r="F19" s="30" t="s">
        <v>24</v>
      </c>
      <c r="G19" s="31" t="str">
        <f>Etiquettes!$C$3</f>
        <v>Pomme de terre</v>
      </c>
      <c r="H19" s="6" t="s">
        <v>24</v>
      </c>
      <c r="I19" s="31" t="str">
        <f>Etiquettes!$C$6</f>
        <v>France entière</v>
      </c>
      <c r="J19" s="31" t="str">
        <f t="shared" si="2"/>
        <v>Exportation de Pommes de terre, non cuites ou cuites à l'eau ou à la vapeur, congelées</v>
      </c>
      <c r="K19" s="31"/>
      <c r="L19" s="4" t="str">
        <f>'Echanges mensuels - EUROSTAT'!$B$6</f>
        <v>Douanes - Eurostat</v>
      </c>
      <c r="M19" s="31" t="str" cm="1">
        <f t="array" aca="1" ref="M19" ca="1">[2]!NOM_FEUILLE('Echanges mensuels - EUROSTAT'!$A$1)</f>
        <v>Echanges mensuels - EUROSTAT</v>
      </c>
      <c r="N19" s="30" t="str">
        <f>Etiquettes!$H$11</f>
        <v>Volume</v>
      </c>
      <c r="O19" s="31" t="str">
        <f t="shared" si="1"/>
        <v>Exportation de Pommes de terre, non cuites ou cuites à l'eau ou à la vapeur, congelées = 3 kt (Douanes - Eurostat)</v>
      </c>
    </row>
    <row r="20" spans="1:15">
      <c r="A20" s="4" t="str">
        <f>Produits!$B$38</f>
        <v>Pommes de terre, séchées, même coupées en morceaux ou en tranches, mais non autrement préparées</v>
      </c>
      <c r="B20" s="4" t="str">
        <f>'Echanges territoires'!$B$3</f>
        <v>Export</v>
      </c>
      <c r="C20" s="49">
        <f>('Echanges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EUROSTAT'!X25+'Echanges mensuels - EUROSTAT'!Z25+'Echanges mensuels - EUROSTAT'!AB25)/10^4</f>
        <v>4.5578E-2</v>
      </c>
      <c r="E20" s="4" t="str">
        <f>Etiquettes!$C$5</f>
        <v>kt</v>
      </c>
      <c r="F20" s="30" t="s">
        <v>24</v>
      </c>
      <c r="G20" s="31" t="str">
        <f>Etiquettes!$C$3</f>
        <v>Pomme de terre</v>
      </c>
      <c r="H20" s="6" t="s">
        <v>24</v>
      </c>
      <c r="I20" s="31" t="str">
        <f>Etiquettes!$C$6</f>
        <v>France entière</v>
      </c>
      <c r="J20" s="31" t="str">
        <f t="shared" si="2"/>
        <v>Exportation de Pommes de terre, séchées, même coupées en morceaux ou en tranches, mais non autrement préparées</v>
      </c>
      <c r="K20" s="31"/>
      <c r="L20" s="4" t="str">
        <f>'Echanges mensuels - EUROSTAT'!$B$6</f>
        <v>Douanes - Eurostat</v>
      </c>
      <c r="M20" s="31" t="str" cm="1">
        <f t="array" aca="1" ref="M20" ca="1">[2]!NOM_FEUILLE('Echanges mensuels - EUROSTAT'!$A$1)</f>
        <v>Echanges mensuels - EUROSTAT</v>
      </c>
      <c r="N20" s="30" t="str">
        <f>Etiquettes!$H$11</f>
        <v>Volume</v>
      </c>
      <c r="O20" s="31" t="str">
        <f t="shared" si="1"/>
        <v>Exportation de Pommes de terre, séchées, même coupées en morceaux ou en tranches, mais non autrement préparées = 0 kt (Douanes - Eurostat)</v>
      </c>
    </row>
    <row r="21" spans="1:15">
      <c r="A21" s="4" t="str">
        <f>Produits!$B$25</f>
        <v>Fécule de pommes de terre</v>
      </c>
      <c r="B21" s="4" t="str">
        <f>'Echanges territoires'!$B$3</f>
        <v>Export</v>
      </c>
      <c r="C21" s="49" t="e">
        <f>('Echanges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EUROSTAT'!X26+'Echanges mensuels - EUROSTAT'!Z26+'Echanges mensuels - EUROSTAT'!AB26)/10^4</f>
        <v>#VALUE!</v>
      </c>
      <c r="E21" s="4" t="str">
        <f>Etiquettes!$C$5</f>
        <v>kt</v>
      </c>
      <c r="F21" s="30" t="s">
        <v>24</v>
      </c>
      <c r="G21" s="31" t="str">
        <f>Etiquettes!$C$3</f>
        <v>Pomme de terre</v>
      </c>
      <c r="H21" s="6" t="s">
        <v>24</v>
      </c>
      <c r="I21" s="31" t="str">
        <f>Etiquettes!$C$6</f>
        <v>France entière</v>
      </c>
      <c r="J21" s="31" t="str">
        <f t="shared" si="2"/>
        <v>Exportation de Fécule de pommes de terre</v>
      </c>
      <c r="K21" s="31"/>
      <c r="L21" s="4" t="str">
        <f>'Echanges mensuels - EUROSTAT'!$B$6</f>
        <v>Douanes - Eurostat</v>
      </c>
      <c r="M21" s="31" t="str" cm="1">
        <f t="array" aca="1" ref="M21" ca="1">[2]!NOM_FEUILLE('Echanges mensuels - EUROSTAT'!$A$1)</f>
        <v>Echanges mensuels - EUROSTAT</v>
      </c>
      <c r="N21" s="30" t="str">
        <f>Etiquettes!$H$11</f>
        <v>Volume</v>
      </c>
      <c r="O21" s="31" t="str">
        <f t="shared" si="1"/>
        <v>Exportation de Fécule de pommes de terre</v>
      </c>
    </row>
    <row r="22" spans="1:15">
      <c r="A22" s="4" t="str">
        <f>Produits!$B$34</f>
        <v>Pommes de terre, simpl. cuites, congelées</v>
      </c>
      <c r="B22" s="4" t="str">
        <f>'Echanges territoires'!$B$3</f>
        <v>Export</v>
      </c>
      <c r="C22" s="49">
        <f>('Echanges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EUROSTAT'!X27+'Echanges mensuels - EUROSTAT'!Z27+'Echanges mensuels - EUROSTAT'!AB27)/10^4</f>
        <v>293.98624100000001</v>
      </c>
      <c r="E22" s="4" t="str">
        <f>Etiquettes!$C$5</f>
        <v>kt</v>
      </c>
      <c r="F22" s="30" t="s">
        <v>24</v>
      </c>
      <c r="G22" s="31" t="str">
        <f>Etiquettes!$C$3</f>
        <v>Pomme de terre</v>
      </c>
      <c r="H22" s="6" t="s">
        <v>24</v>
      </c>
      <c r="I22" s="31" t="str">
        <f>Etiquettes!$C$6</f>
        <v>France entière</v>
      </c>
      <c r="J22" s="31" t="str">
        <f t="shared" si="2"/>
        <v>Exportation de Pommes de terre, simpl. cuites, congelées</v>
      </c>
      <c r="K22" s="31"/>
      <c r="L22" s="4" t="str">
        <f>'Echanges mensuels - EUROSTAT'!$B$6</f>
        <v>Douanes - Eurostat</v>
      </c>
      <c r="M22" s="31" t="str" cm="1">
        <f t="array" aca="1" ref="M22" ca="1">[2]!NOM_FEUILLE('Echanges mensuels - EUROSTAT'!$A$1)</f>
        <v>Echanges mensuels - EUROSTAT</v>
      </c>
      <c r="N22" s="30" t="str">
        <f>Etiquettes!$H$11</f>
        <v>Volume</v>
      </c>
      <c r="O22" s="31" t="str">
        <f t="shared" si="1"/>
        <v>Exportation de Pommes de terre, simpl. cuites, congelées = 294 kt (Douanes - Eurostat)</v>
      </c>
    </row>
    <row r="23" spans="1:15">
      <c r="A23" s="4" t="str">
        <f>Produits!$B$42</f>
        <v>Pommes de terre, préparées ou conservées sous forme de farines, semoules ou flocons, congelées</v>
      </c>
      <c r="B23" s="4" t="str">
        <f>'Echanges territoires'!$B$3</f>
        <v>Export</v>
      </c>
      <c r="C23" s="49">
        <f>('Echanges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EUROSTAT'!X28+'Echanges mensuels - EUROSTAT'!Z28+'Echanges mensuels - EUROSTAT'!AB28)/10^4</f>
        <v>9.2710999999999988E-2</v>
      </c>
      <c r="E23" s="4" t="str">
        <f>Etiquettes!$C$5</f>
        <v>kt</v>
      </c>
      <c r="F23" s="30" t="s">
        <v>24</v>
      </c>
      <c r="G23" s="31" t="str">
        <f>Etiquettes!$C$3</f>
        <v>Pomme de terre</v>
      </c>
      <c r="H23" s="6" t="s">
        <v>24</v>
      </c>
      <c r="I23" s="31" t="str">
        <f>Etiquettes!$C$6</f>
        <v>France entière</v>
      </c>
      <c r="J23" s="31" t="str">
        <f t="shared" si="2"/>
        <v>Exportation de Pommes de terre, préparées ou conservées sous forme de farines, semoules ou flocons, congelées</v>
      </c>
      <c r="K23" s="31"/>
      <c r="L23" s="4" t="str">
        <f>'Echanges mensuels - EUROSTAT'!$B$6</f>
        <v>Douanes - Eurostat</v>
      </c>
      <c r="M23" s="31" t="str" cm="1">
        <f t="array" aca="1" ref="M23" ca="1">[2]!NOM_FEUILLE('Echanges mensuels - EUROSTAT'!$A$1)</f>
        <v>Echanges mensuels - EUROSTAT</v>
      </c>
      <c r="N23" s="30" t="str">
        <f>Etiquettes!$H$11</f>
        <v>Volume</v>
      </c>
      <c r="O23" s="31" t="str">
        <f t="shared" si="1"/>
        <v>Exportation de Pommes de terre, préparées ou conservées sous forme de farines, semoules ou flocons, congelées = 0 kt (Douanes - Eurostat)</v>
      </c>
    </row>
    <row r="24" spans="1:15">
      <c r="A24" s="4" t="str">
        <f>Produits!$B$33</f>
        <v>Pommes de terre, préparées ou conservées autrement qu'au vinaigre ou à l'acide acétique, congelées (à l'excl. des pommes de terre simpl. cuites ou des pommes de terre sous forme de farines, semoules ou flocons)</v>
      </c>
      <c r="B24" s="4" t="str">
        <f>'Echanges territoires'!$B$3</f>
        <v>Export</v>
      </c>
      <c r="C24" s="49">
        <f>('Echanges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EUROSTAT'!X29+'Echanges mensuels - EUROSTAT'!Z29+'Echanges mensuels - EUROSTAT'!AB29)/10^4</f>
        <v>23.019168999999998</v>
      </c>
      <c r="E24" s="4" t="str">
        <f>Etiquettes!$C$5</f>
        <v>kt</v>
      </c>
      <c r="F24" s="30" t="s">
        <v>24</v>
      </c>
      <c r="G24" s="31" t="str">
        <f>Etiquettes!$C$3</f>
        <v>Pomme de terre</v>
      </c>
      <c r="H24" s="6" t="s">
        <v>24</v>
      </c>
      <c r="I24" s="31" t="str">
        <f>Etiquettes!$C$6</f>
        <v>France entière</v>
      </c>
      <c r="J24" s="31" t="str">
        <f t="shared" si="2"/>
        <v>Exportation de Pommes de terre, préparées ou conservées autrement qu'au vinaigre ou à l'acide acétique, congelées (à l'excl. des pommes de terre simpl. cuites ou des pommes de terre sous forme de farines, semoules ou flocons)</v>
      </c>
      <c r="K24" s="31"/>
      <c r="L24" s="4" t="str">
        <f>'Echanges mensuels - EUROSTAT'!$B$6</f>
        <v>Douanes - Eurostat</v>
      </c>
      <c r="M24" s="31" t="str" cm="1">
        <f t="array" aca="1" ref="M24" ca="1">[2]!NOM_FEUILLE('Echanges mensuels - EUROSTAT'!$A$1)</f>
        <v>Echanges mensuels - EUROSTAT</v>
      </c>
      <c r="N24" s="30" t="str">
        <f>Etiquettes!$H$11</f>
        <v>Volume</v>
      </c>
      <c r="O24" s="31" t="str">
        <f t="shared" si="1"/>
        <v>Exportation de Pommes de terre, préparées ou conservées autrement qu'au vinaigre ou à l'acide acétique, congelées (à l'excl. des pommes de terre simpl. cuites ou des pommes de terre sous forme de farines, semoules ou flocons) = 23 kt (Douanes - Eurostat)</v>
      </c>
    </row>
    <row r="25" spans="1:15">
      <c r="A25" s="4" t="str">
        <f>Produits!$B$40</f>
        <v>Pommes de terre, sous forme de farines, semoules ou flocons, non congelées</v>
      </c>
      <c r="B25" s="4" t="str">
        <f>'Echanges territoires'!$B$3</f>
        <v>Export</v>
      </c>
      <c r="C25" s="49">
        <f>('Echanges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EUROSTAT'!X30+'Echanges mensuels - EUROSTAT'!Z30+'Echanges mensuels - EUROSTAT'!AB30)/10^4</f>
        <v>12.056117</v>
      </c>
      <c r="E25" s="4" t="str">
        <f>Etiquettes!$C$5</f>
        <v>kt</v>
      </c>
      <c r="F25" s="30" t="s">
        <v>24</v>
      </c>
      <c r="G25" s="31" t="str">
        <f>Etiquettes!$C$3</f>
        <v>Pomme de terre</v>
      </c>
      <c r="H25" s="6" t="s">
        <v>24</v>
      </c>
      <c r="I25" s="31" t="str">
        <f>Etiquettes!$C$6</f>
        <v>France entière</v>
      </c>
      <c r="J25" s="31" t="str">
        <f t="shared" si="2"/>
        <v>Exportation de Pommes de terre, sous forme de farines, semoules ou flocons, non congelées</v>
      </c>
      <c r="K25" s="31"/>
      <c r="L25" s="4" t="str">
        <f>'Echanges mensuels - EUROSTAT'!$B$6</f>
        <v>Douanes - Eurostat</v>
      </c>
      <c r="M25" s="31" t="str" cm="1">
        <f t="array" aca="1" ref="M25" ca="1">[2]!NOM_FEUILLE('Echanges mensuels - EUROSTAT'!$A$1)</f>
        <v>Echanges mensuels - EUROSTAT</v>
      </c>
      <c r="N25" s="30" t="str">
        <f>Etiquettes!$H$11</f>
        <v>Volume</v>
      </c>
      <c r="O25" s="31" t="str">
        <f t="shared" si="1"/>
        <v>Exportation de Pommes de terre, sous forme de farines, semoules ou flocons, non congelées = 12 kt (Douanes - Eurostat)</v>
      </c>
    </row>
    <row r="26" spans="1:15">
      <c r="A26" s="4" t="str">
        <f>Produits!$B$45</f>
        <v>Pommes de terre, en fines tranches, frites, même salées ou aromatisées, en emballages hermétiquement clos, propres à la consommation en l'état, non congelées</v>
      </c>
      <c r="B26" s="4" t="str">
        <f>'Echanges territoires'!$B$3</f>
        <v>Export</v>
      </c>
      <c r="C26" s="49">
        <f>('Echanges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EUROSTAT'!X31+'Echanges mensuels - EUROSTAT'!Z31+'Echanges mensuels - EUROSTAT'!AB31)/10^4</f>
        <v>4.2705080000000004</v>
      </c>
      <c r="E26" s="4" t="str">
        <f>Etiquettes!$C$5</f>
        <v>kt</v>
      </c>
      <c r="F26" s="30" t="s">
        <v>24</v>
      </c>
      <c r="G26" s="31" t="str">
        <f>Etiquettes!$C$3</f>
        <v>Pomme de terre</v>
      </c>
      <c r="H26" s="6" t="s">
        <v>24</v>
      </c>
      <c r="I26" s="31" t="str">
        <f>Etiquettes!$C$6</f>
        <v>France entière</v>
      </c>
      <c r="J26" s="31" t="str">
        <f t="shared" si="2"/>
        <v>Exportation de Pommes de terre, en fines tranches, frites, même salées ou aromatisées, en emballages hermétiquement clos, propres à la consommation en l'état, non congelées</v>
      </c>
      <c r="K26" s="31"/>
      <c r="L26" s="4" t="str">
        <f>'Echanges mensuels - EUROSTAT'!$B$6</f>
        <v>Douanes - Eurostat</v>
      </c>
      <c r="M26" s="31" t="str" cm="1">
        <f t="array" aca="1" ref="M26" ca="1">[2]!NOM_FEUILLE('Echanges mensuels - EUROSTAT'!$A$1)</f>
        <v>Echanges mensuels - EUROSTAT</v>
      </c>
      <c r="N26" s="30" t="str">
        <f>Etiquettes!$H$11</f>
        <v>Volume</v>
      </c>
      <c r="O26" s="31" t="str">
        <f t="shared" si="1"/>
        <v>Exportation de Pommes de terre, en fines tranches, frites, même salées ou aromatisées, en emballages hermétiquement clos, propres à la consommation en l'état, non congelées = 4 kt (Douanes - Eurostat)</v>
      </c>
    </row>
    <row r="27" spans="1:15">
      <c r="A27"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27" s="4" t="str">
        <f>'Echanges territoires'!$B$3</f>
        <v>Export</v>
      </c>
      <c r="C27" s="49">
        <f>('Echanges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EUROSTAT'!X32+'Echanges mensuels - EUROSTAT'!Z32+'Echanges mensuels - EUROSTAT'!AB32)/10^4</f>
        <v>7.0198839999999993</v>
      </c>
      <c r="E27" s="4" t="str">
        <f>Etiquettes!$C$5</f>
        <v>kt</v>
      </c>
      <c r="F27" s="30" t="s">
        <v>24</v>
      </c>
      <c r="G27" s="31" t="str">
        <f>Etiquettes!$C$3</f>
        <v>Pomme de terre</v>
      </c>
      <c r="H27" s="6" t="s">
        <v>24</v>
      </c>
      <c r="I27" s="31" t="str">
        <f>Etiquettes!$C$6</f>
        <v>France entière</v>
      </c>
      <c r="J27" s="31" t="str">
        <f t="shared" si="2"/>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7" s="31"/>
      <c r="L27" s="4" t="str">
        <f>'Echanges mensuels - EUROSTAT'!$B$6</f>
        <v>Douanes - Eurostat</v>
      </c>
      <c r="M27" s="31" t="str" cm="1">
        <f t="array" aca="1" ref="M27" ca="1">[2]!NOM_FEUILLE('Echanges mensuels - EUROSTAT'!$A$1)</f>
        <v>Echanges mensuels - EUROSTAT</v>
      </c>
      <c r="N27" s="30" t="str">
        <f>Etiquettes!$H$11</f>
        <v>Volume</v>
      </c>
      <c r="O27" s="31" t="str">
        <f t="shared" si="1"/>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v>
      </c>
    </row>
    <row r="28" spans="1:15">
      <c r="A28" s="4" t="str">
        <f>'Echanges territoires'!$B$2</f>
        <v>Import</v>
      </c>
      <c r="B28" s="4" t="str">
        <f>Produits!$B$3</f>
        <v>Pommes de terre de semence</v>
      </c>
      <c r="C28" s="49">
        <f>('Echanges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EUROSTAT'!AW20+'Echanges mensuels - EUROSTAT'!AY20)/10^4</f>
        <v>38.780264000000003</v>
      </c>
      <c r="E28" s="4" t="str">
        <f>Etiquettes!$C$5</f>
        <v>kt</v>
      </c>
      <c r="F28" s="4" t="str">
        <f>Etiquettes!$I$4</f>
        <v>2019-20</v>
      </c>
      <c r="G28" s="31" t="str">
        <f>Etiquettes!$C$3</f>
        <v>Pomme de terre</v>
      </c>
      <c r="H28" s="6" t="s">
        <v>25</v>
      </c>
      <c r="I28" s="31" t="str">
        <f>Etiquettes!$C$6</f>
        <v>France entière</v>
      </c>
      <c r="J28" s="31" t="str">
        <f>_xlfn.CONCAT("Importation de ",B28)</f>
        <v>Importation de Pommes de terre de semence</v>
      </c>
      <c r="K28" s="31"/>
      <c r="L28" s="4" t="str">
        <f>'Echanges mensuels - EUROSTAT'!$B$6</f>
        <v>Douanes - Eurostat</v>
      </c>
      <c r="M28" s="31" t="str" cm="1">
        <f t="array" aca="1" ref="M28" ca="1">[2]!NOM_FEUILLE('Echanges mensuels - EUROSTAT'!$A$1)</f>
        <v>Echanges mensuels - EUROSTAT</v>
      </c>
      <c r="N28" s="30" t="str">
        <f>Etiquettes!$H$11</f>
        <v>Volume</v>
      </c>
      <c r="O28" s="31" t="str">
        <f t="shared" si="1"/>
        <v>Importation de Pommes de terre de semence = 39 kt (Douanes - Eurostat)</v>
      </c>
    </row>
    <row r="29" spans="1:15">
      <c r="A29" s="4" t="str">
        <f>'Echanges territoires'!$B$2</f>
        <v>Import</v>
      </c>
      <c r="B29" s="4" t="str">
        <f>Produits!$B$8</f>
        <v>Pommes de terre, à l'état frais ou réfrigéré, destinées à la fabrication de la fécule</v>
      </c>
      <c r="C29" s="49">
        <f>('Echanges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EUROSTAT'!AW21+'Echanges mensuels - EUROSTAT'!AY21)/10^4</f>
        <v>4.5098089999999997</v>
      </c>
      <c r="E29" s="4" t="str">
        <f>Etiquettes!$C$5</f>
        <v>kt</v>
      </c>
      <c r="F29" s="4" t="str">
        <f>Etiquettes!$I$4</f>
        <v>2019-20</v>
      </c>
      <c r="G29" s="31" t="str">
        <f>Etiquettes!$C$3</f>
        <v>Pomme de terre</v>
      </c>
      <c r="H29" s="6" t="s">
        <v>25</v>
      </c>
      <c r="I29" s="31" t="str">
        <f>Etiquettes!$C$6</f>
        <v>France entière</v>
      </c>
      <c r="J29" s="31" t="str">
        <f t="shared" ref="J29:J40" si="3">_xlfn.CONCAT("Importation de ",B29)</f>
        <v>Importation de Pommes de terre, à l'état frais ou réfrigéré, destinées à la fabrication de la fécule</v>
      </c>
      <c r="K29" s="31"/>
      <c r="L29" s="4" t="str">
        <f>'Echanges mensuels - EUROSTAT'!$B$6</f>
        <v>Douanes - Eurostat</v>
      </c>
      <c r="M29" s="31" t="str" cm="1">
        <f t="array" aca="1" ref="M29" ca="1">[2]!NOM_FEUILLE('Echanges mensuels - EUROSTAT'!$A$1)</f>
        <v>Echanges mensuels - EUROSTAT</v>
      </c>
      <c r="N29" s="30" t="str">
        <f>Etiquettes!$H$11</f>
        <v>Volume</v>
      </c>
      <c r="O29" s="31" t="str">
        <f t="shared" si="1"/>
        <v>Importation de Pommes de terre, à l'état frais ou réfrigéré, destinées à la fabrication de la fécule = 5 kt (Douanes - Eurostat)</v>
      </c>
    </row>
    <row r="30" spans="1:15">
      <c r="A30" s="4" t="str">
        <f>'Echanges territoires'!$B$2</f>
        <v>Import</v>
      </c>
      <c r="B30" s="4" t="str">
        <f>Produits!$B$11</f>
        <v>Pommes de terre de primeurs, à l'état frais ou réfrigéré, du 1er janvier au 30 juin</v>
      </c>
      <c r="C30" s="49">
        <f>('Echanges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EUROSTAT'!AW22+'Echanges mensuels - EUROSTAT'!AY22)/10^4</f>
        <v>24.684082999999998</v>
      </c>
      <c r="E30" s="4" t="str">
        <f>Etiquettes!$C$5</f>
        <v>kt</v>
      </c>
      <c r="F30" s="4" t="str">
        <f>Etiquettes!$I$4</f>
        <v>2019-20</v>
      </c>
      <c r="G30" s="31" t="str">
        <f>Etiquettes!$C$3</f>
        <v>Pomme de terre</v>
      </c>
      <c r="H30" s="6" t="s">
        <v>25</v>
      </c>
      <c r="I30" s="31" t="str">
        <f>Etiquettes!$C$6</f>
        <v>France entière</v>
      </c>
      <c r="J30" s="31" t="str">
        <f t="shared" si="3"/>
        <v>Importation de Pommes de terre de primeurs, à l'état frais ou réfrigéré, du 1er janvier au 30 juin</v>
      </c>
      <c r="K30" s="31"/>
      <c r="L30" s="4" t="str">
        <f>'Echanges mensuels - EUROSTAT'!$B$6</f>
        <v>Douanes - Eurostat</v>
      </c>
      <c r="M30" s="31" t="str" cm="1">
        <f t="array" aca="1" ref="M30" ca="1">[2]!NOM_FEUILLE('Echanges mensuels - EUROSTAT'!$A$1)</f>
        <v>Echanges mensuels - EUROSTAT</v>
      </c>
      <c r="N30" s="30" t="str">
        <f>Etiquettes!$H$11</f>
        <v>Volume</v>
      </c>
      <c r="O30" s="31" t="str">
        <f t="shared" si="1"/>
        <v>Importation de Pommes de terre de primeurs, à l'état frais ou réfrigéré, du 1er janvier au 30 juin = 25 kt (Douanes - Eurostat)</v>
      </c>
    </row>
    <row r="31" spans="1:15">
      <c r="A31" s="4" t="str">
        <f>'Echanges territoires'!$B$2</f>
        <v>Import</v>
      </c>
      <c r="B31" s="4" t="str">
        <f>Produits!$B$13</f>
        <v>Pommes de terre, à l'état frais ou réfrigéré (à l'excl. des pommes de terre de primeurs du 1er janvier au 30 juin, des pommes de terre de semence et des pommes de terre destinées à la fabrication de la fécule)</v>
      </c>
      <c r="C31" s="49">
        <f>('Echanges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EUROSTAT'!AW23+'Echanges mensuels - EUROSTAT'!AY23)/10^4</f>
        <v>302.28707199999997</v>
      </c>
      <c r="E31" s="4" t="str">
        <f>Etiquettes!$C$5</f>
        <v>kt</v>
      </c>
      <c r="F31" s="4" t="str">
        <f>Etiquettes!$I$4</f>
        <v>2019-20</v>
      </c>
      <c r="G31" s="31" t="str">
        <f>Etiquettes!$C$3</f>
        <v>Pomme de terre</v>
      </c>
      <c r="H31" s="6" t="s">
        <v>25</v>
      </c>
      <c r="I31" s="31" t="str">
        <f>Etiquettes!$C$6</f>
        <v>France entière</v>
      </c>
      <c r="J31" s="31" t="str">
        <f t="shared" si="3"/>
        <v>Importation de Pommes de terre, à l'état frais ou réfrigéré (à l'excl. des pommes de terre de primeurs du 1er janvier au 30 juin, des pommes de terre de semence et des pommes de terre destinées à la fabrication de la fécule)</v>
      </c>
      <c r="K31" s="31"/>
      <c r="L31" s="4" t="str">
        <f>'Echanges mensuels - EUROSTAT'!$B$6</f>
        <v>Douanes - Eurostat</v>
      </c>
      <c r="M31" s="31" t="str" cm="1">
        <f t="array" aca="1" ref="M31" ca="1">[2]!NOM_FEUILLE('Echanges mensuels - EUROSTAT'!$A$1)</f>
        <v>Echanges mensuels - EUROSTAT</v>
      </c>
      <c r="N31" s="30" t="str">
        <f>Etiquettes!$H$11</f>
        <v>Volume</v>
      </c>
      <c r="O31" s="31" t="str">
        <f t="shared" si="1"/>
        <v>Importation de Pommes de terre, à l'état frais ou réfrigéré (à l'excl. des pommes de terre de primeurs du 1er janvier au 30 juin, des pommes de terre de semence et des pommes de terre destinées à la fabrication de la fécule) = 302 kt (Douanes - Eurostat)</v>
      </c>
    </row>
    <row r="32" spans="1:15">
      <c r="A32" s="4" t="str">
        <f>'Echanges territoires'!$B$2</f>
        <v>Import</v>
      </c>
      <c r="B32" s="4" t="str">
        <f>Produits!$B$30</f>
        <v>Pommes de terre, non cuites ou cuites à l'eau ou à la vapeur, congelées</v>
      </c>
      <c r="C32" s="49">
        <f>('Echanges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EUROSTAT'!AW24+'Echanges mensuels - EUROSTAT'!AY24)/10^4</f>
        <v>18.019222000000003</v>
      </c>
      <c r="E32" s="4" t="str">
        <f>Etiquettes!$C$5</f>
        <v>kt</v>
      </c>
      <c r="F32" s="4" t="str">
        <f>Etiquettes!$I$4</f>
        <v>2019-20</v>
      </c>
      <c r="G32" s="31" t="str">
        <f>Etiquettes!$C$3</f>
        <v>Pomme de terre</v>
      </c>
      <c r="H32" s="6" t="s">
        <v>25</v>
      </c>
      <c r="I32" s="31" t="str">
        <f>Etiquettes!$C$6</f>
        <v>France entière</v>
      </c>
      <c r="J32" s="31" t="str">
        <f t="shared" si="3"/>
        <v>Importation de Pommes de terre, non cuites ou cuites à l'eau ou à la vapeur, congelées</v>
      </c>
      <c r="K32" s="31"/>
      <c r="L32" s="4" t="str">
        <f>'Echanges mensuels - EUROSTAT'!$B$6</f>
        <v>Douanes - Eurostat</v>
      </c>
      <c r="M32" s="31" t="str" cm="1">
        <f t="array" aca="1" ref="M32" ca="1">[2]!NOM_FEUILLE('Echanges mensuels - EUROSTAT'!$A$1)</f>
        <v>Echanges mensuels - EUROSTAT</v>
      </c>
      <c r="N32" s="30" t="str">
        <f>Etiquettes!$H$11</f>
        <v>Volume</v>
      </c>
      <c r="O32" s="31" t="str">
        <f t="shared" si="1"/>
        <v>Importation de Pommes de terre, non cuites ou cuites à l'eau ou à la vapeur, congelées = 18 kt (Douanes - Eurostat)</v>
      </c>
    </row>
    <row r="33" spans="1:15">
      <c r="A33" s="4" t="str">
        <f>'Echanges territoires'!$B$2</f>
        <v>Import</v>
      </c>
      <c r="B33" s="4" t="str">
        <f>Produits!$B$38</f>
        <v>Pommes de terre, séchées, même coupées en morceaux ou en tranches, mais non autrement préparées</v>
      </c>
      <c r="C33" s="49">
        <f>('Echanges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EUROSTAT'!AW25+'Echanges mensuels - EUROSTAT'!AY25)/10^4</f>
        <v>1.4185479999999999</v>
      </c>
      <c r="E33" s="4" t="str">
        <f>Etiquettes!$C$5</f>
        <v>kt</v>
      </c>
      <c r="F33" s="4" t="str">
        <f>Etiquettes!$I$4</f>
        <v>2019-20</v>
      </c>
      <c r="G33" s="31" t="str">
        <f>Etiquettes!$C$3</f>
        <v>Pomme de terre</v>
      </c>
      <c r="H33" s="6" t="s">
        <v>25</v>
      </c>
      <c r="I33" s="31" t="str">
        <f>Etiquettes!$C$6</f>
        <v>France entière</v>
      </c>
      <c r="J33" s="31" t="str">
        <f t="shared" si="3"/>
        <v>Importation de Pommes de terre, séchées, même coupées en morceaux ou en tranches, mais non autrement préparées</v>
      </c>
      <c r="K33" s="31"/>
      <c r="L33" s="4" t="str">
        <f>'Echanges mensuels - EUROSTAT'!$B$6</f>
        <v>Douanes - Eurostat</v>
      </c>
      <c r="M33" s="31" t="str" cm="1">
        <f t="array" aca="1" ref="M33" ca="1">[2]!NOM_FEUILLE('Echanges mensuels - EUROSTAT'!$A$1)</f>
        <v>Echanges mensuels - EUROSTAT</v>
      </c>
      <c r="N33" s="30" t="str">
        <f>Etiquettes!$H$11</f>
        <v>Volume</v>
      </c>
      <c r="O33" s="31" t="str">
        <f t="shared" si="1"/>
        <v>Importation de Pommes de terre, séchées, même coupées en morceaux ou en tranches, mais non autrement préparées = 1 kt (Douanes - Eurostat)</v>
      </c>
    </row>
    <row r="34" spans="1:15">
      <c r="A34" s="4" t="str">
        <f>'Echanges territoires'!$B$2</f>
        <v>Import</v>
      </c>
      <c r="B34" s="4" t="str">
        <f>Produits!$B$25</f>
        <v>Fécule de pommes de terre</v>
      </c>
      <c r="C34" s="49">
        <f>('Echanges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EUROSTAT'!AW26+'Echanges mensuels - EUROSTAT'!AY26)/10^4</f>
        <v>24.559195999999996</v>
      </c>
      <c r="E34" s="4" t="str">
        <f>Etiquettes!$C$5</f>
        <v>kt</v>
      </c>
      <c r="F34" s="4" t="str">
        <f>Etiquettes!$I$4</f>
        <v>2019-20</v>
      </c>
      <c r="G34" s="31" t="str">
        <f>Etiquettes!$C$3</f>
        <v>Pomme de terre</v>
      </c>
      <c r="H34" s="6" t="s">
        <v>25</v>
      </c>
      <c r="I34" s="31" t="str">
        <f>Etiquettes!$C$6</f>
        <v>France entière</v>
      </c>
      <c r="J34" s="31" t="str">
        <f t="shared" si="3"/>
        <v>Importation de Fécule de pommes de terre</v>
      </c>
      <c r="K34" s="31"/>
      <c r="L34" s="4" t="str">
        <f>'Echanges mensuels - EUROSTAT'!$B$6</f>
        <v>Douanes - Eurostat</v>
      </c>
      <c r="M34" s="31" t="str" cm="1">
        <f t="array" aca="1" ref="M34" ca="1">[2]!NOM_FEUILLE('Echanges mensuels - EUROSTAT'!$A$1)</f>
        <v>Echanges mensuels - EUROSTAT</v>
      </c>
      <c r="N34" s="30" t="str">
        <f>Etiquettes!$H$11</f>
        <v>Volume</v>
      </c>
      <c r="O34" s="31" t="str">
        <f t="shared" si="1"/>
        <v>Importation de Fécule de pommes de terre = 25 kt (Douanes - Eurostat)</v>
      </c>
    </row>
    <row r="35" spans="1:15">
      <c r="A35" s="4" t="str">
        <f>'Echanges territoires'!$B$2</f>
        <v>Import</v>
      </c>
      <c r="B35" s="4" t="str">
        <f>Produits!$B$34</f>
        <v>Pommes de terre, simpl. cuites, congelées</v>
      </c>
      <c r="C35" s="49">
        <f>('Echanges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EUROSTAT'!AW27+'Echanges mensuels - EUROSTAT'!AY27)/10^4</f>
        <v>380.13305199999996</v>
      </c>
      <c r="E35" s="4" t="str">
        <f>Etiquettes!$C$5</f>
        <v>kt</v>
      </c>
      <c r="F35" s="4" t="str">
        <f>Etiquettes!$I$4</f>
        <v>2019-20</v>
      </c>
      <c r="G35" s="31" t="str">
        <f>Etiquettes!$C$3</f>
        <v>Pomme de terre</v>
      </c>
      <c r="H35" s="6" t="s">
        <v>25</v>
      </c>
      <c r="I35" s="31" t="str">
        <f>Etiquettes!$C$6</f>
        <v>France entière</v>
      </c>
      <c r="J35" s="31" t="str">
        <f t="shared" si="3"/>
        <v>Importation de Pommes de terre, simpl. cuites, congelées</v>
      </c>
      <c r="K35" s="31"/>
      <c r="L35" s="4" t="str">
        <f>'Echanges mensuels - EUROSTAT'!$B$6</f>
        <v>Douanes - Eurostat</v>
      </c>
      <c r="M35" s="31" t="str" cm="1">
        <f t="array" aca="1" ref="M35" ca="1">[2]!NOM_FEUILLE('Echanges mensuels - EUROSTAT'!$A$1)</f>
        <v>Echanges mensuels - EUROSTAT</v>
      </c>
      <c r="N35" s="30" t="str">
        <f>Etiquettes!$H$11</f>
        <v>Volume</v>
      </c>
      <c r="O35" s="31" t="str">
        <f t="shared" si="1"/>
        <v>Importation de Pommes de terre, simpl. cuites, congelées = 380 kt (Douanes - Eurostat)</v>
      </c>
    </row>
    <row r="36" spans="1:15">
      <c r="A36" s="4" t="str">
        <f>'Echanges territoires'!$B$2</f>
        <v>Import</v>
      </c>
      <c r="B36" s="4" t="str">
        <f>Produits!$B$42</f>
        <v>Pommes de terre, préparées ou conservées sous forme de farines, semoules ou flocons, congelées</v>
      </c>
      <c r="C36" s="49">
        <f>('Echanges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EUROSTAT'!AW28+'Echanges mensuels - EUROSTAT'!AY28)/10^4</f>
        <v>1.1235890000000002</v>
      </c>
      <c r="E36" s="4" t="str">
        <f>Etiquettes!$C$5</f>
        <v>kt</v>
      </c>
      <c r="F36" s="4" t="str">
        <f>Etiquettes!$I$4</f>
        <v>2019-20</v>
      </c>
      <c r="G36" s="31" t="str">
        <f>Etiquettes!$C$3</f>
        <v>Pomme de terre</v>
      </c>
      <c r="H36" s="6" t="s">
        <v>25</v>
      </c>
      <c r="I36" s="31" t="str">
        <f>Etiquettes!$C$6</f>
        <v>France entière</v>
      </c>
      <c r="J36" s="31" t="str">
        <f t="shared" si="3"/>
        <v>Importation de Pommes de terre, préparées ou conservées sous forme de farines, semoules ou flocons, congelées</v>
      </c>
      <c r="K36" s="31"/>
      <c r="L36" s="4" t="str">
        <f>'Echanges mensuels - EUROSTAT'!$B$6</f>
        <v>Douanes - Eurostat</v>
      </c>
      <c r="M36" s="31" t="str" cm="1">
        <f t="array" aca="1" ref="M36" ca="1">[2]!NOM_FEUILLE('Echanges mensuels - EUROSTAT'!$A$1)</f>
        <v>Echanges mensuels - EUROSTAT</v>
      </c>
      <c r="N36" s="30" t="str">
        <f>Etiquettes!$H$11</f>
        <v>Volume</v>
      </c>
      <c r="O36" s="31" t="str">
        <f t="shared" si="1"/>
        <v>Importation de Pommes de terre, préparées ou conservées sous forme de farines, semoules ou flocons, congelées = 1 kt (Douanes - Eurostat)</v>
      </c>
    </row>
    <row r="37" spans="1:15">
      <c r="A37" s="4" t="str">
        <f>'Echanges territoires'!$B$2</f>
        <v>Import</v>
      </c>
      <c r="B37" s="4" t="str">
        <f>Produits!$B$33</f>
        <v>Pommes de terre, préparées ou conservées autrement qu'au vinaigre ou à l'acide acétique, congelées (à l'excl. des pommes de terre simpl. cuites ou des pommes de terre sous forme de farines, semoules ou flocons)</v>
      </c>
      <c r="C37" s="49">
        <f>('Echanges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EUROSTAT'!AW29+'Echanges mensuels - EUROSTAT'!AY29)/10^4</f>
        <v>189.184933</v>
      </c>
      <c r="E37" s="4" t="str">
        <f>Etiquettes!$C$5</f>
        <v>kt</v>
      </c>
      <c r="F37" s="4" t="str">
        <f>Etiquettes!$I$4</f>
        <v>2019-20</v>
      </c>
      <c r="G37" s="31" t="str">
        <f>Etiquettes!$C$3</f>
        <v>Pomme de terre</v>
      </c>
      <c r="H37" s="6" t="s">
        <v>25</v>
      </c>
      <c r="I37" s="31" t="str">
        <f>Etiquettes!$C$6</f>
        <v>France entière</v>
      </c>
      <c r="J37" s="31" t="str">
        <f t="shared" si="3"/>
        <v>Importation de Pommes de terre, préparées ou conservées autrement qu'au vinaigre ou à l'acide acétique, congelées (à l'excl. des pommes de terre simpl. cuites ou des pommes de terre sous forme de farines, semoules ou flocons)</v>
      </c>
      <c r="K37" s="31"/>
      <c r="L37" s="4" t="str">
        <f>'Echanges mensuels - EUROSTAT'!$B$6</f>
        <v>Douanes - Eurostat</v>
      </c>
      <c r="M37" s="31" t="str" cm="1">
        <f t="array" aca="1" ref="M37" ca="1">[2]!NOM_FEUILLE('Echanges mensuels - EUROSTAT'!$A$1)</f>
        <v>Echanges mensuels - EUROSTAT</v>
      </c>
      <c r="N37" s="30" t="str">
        <f>Etiquettes!$H$11</f>
        <v>Volume</v>
      </c>
      <c r="O37" s="31" t="str">
        <f t="shared" si="1"/>
        <v>Importation de Pommes de terre, préparées ou conservées autrement qu'au vinaigre ou à l'acide acétique, congelées (à l'excl. des pommes de terre simpl. cuites ou des pommes de terre sous forme de farines, semoules ou flocons) = 189 kt (Douanes - Eurostat)</v>
      </c>
    </row>
    <row r="38" spans="1:15">
      <c r="A38" s="4" t="str">
        <f>'Echanges territoires'!$B$2</f>
        <v>Import</v>
      </c>
      <c r="B38" s="4" t="str">
        <f>Produits!$B$40</f>
        <v>Pommes de terre, sous forme de farines, semoules ou flocons, non congelées</v>
      </c>
      <c r="C38" s="49">
        <f>('Echanges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EUROSTAT'!AW30+'Echanges mensuels - EUROSTAT'!AY30)/10^4</f>
        <v>4.1467919999999996</v>
      </c>
      <c r="E38" s="4" t="str">
        <f>Etiquettes!$C$5</f>
        <v>kt</v>
      </c>
      <c r="F38" s="4" t="str">
        <f>Etiquettes!$I$4</f>
        <v>2019-20</v>
      </c>
      <c r="G38" s="31" t="str">
        <f>Etiquettes!$C$3</f>
        <v>Pomme de terre</v>
      </c>
      <c r="H38" s="6" t="s">
        <v>25</v>
      </c>
      <c r="I38" s="31" t="str">
        <f>Etiquettes!$C$6</f>
        <v>France entière</v>
      </c>
      <c r="J38" s="31" t="str">
        <f t="shared" si="3"/>
        <v>Importation de Pommes de terre, sous forme de farines, semoules ou flocons, non congelées</v>
      </c>
      <c r="K38" s="31"/>
      <c r="L38" s="4" t="str">
        <f>'Echanges mensuels - EUROSTAT'!$B$6</f>
        <v>Douanes - Eurostat</v>
      </c>
      <c r="M38" s="31" t="str" cm="1">
        <f t="array" aca="1" ref="M38" ca="1">[2]!NOM_FEUILLE('Echanges mensuels - EUROSTAT'!$A$1)</f>
        <v>Echanges mensuels - EUROSTAT</v>
      </c>
      <c r="N38" s="30" t="str">
        <f>Etiquettes!$H$11</f>
        <v>Volume</v>
      </c>
      <c r="O38" s="31" t="str">
        <f t="shared" si="1"/>
        <v>Importation de Pommes de terre, sous forme de farines, semoules ou flocons, non congelées = 4 kt (Douanes - Eurostat)</v>
      </c>
    </row>
    <row r="39" spans="1:15">
      <c r="A39" s="4" t="str">
        <f>'Echanges territoires'!$B$2</f>
        <v>Import</v>
      </c>
      <c r="B39" s="4" t="str">
        <f>Produits!$B$45</f>
        <v>Pommes de terre, en fines tranches, frites, même salées ou aromatisées, en emballages hermétiquement clos, propres à la consommation en l'état, non congelées</v>
      </c>
      <c r="C39" s="49">
        <f>('Echanges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EUROSTAT'!AW31+'Echanges mensuels - EUROSTAT'!AY31)/10^4</f>
        <v>61.451636000000001</v>
      </c>
      <c r="E39" s="4" t="str">
        <f>Etiquettes!$C$5</f>
        <v>kt</v>
      </c>
      <c r="F39" s="4" t="str">
        <f>Etiquettes!$I$4</f>
        <v>2019-20</v>
      </c>
      <c r="G39" s="31" t="str">
        <f>Etiquettes!$C$3</f>
        <v>Pomme de terre</v>
      </c>
      <c r="H39" s="6" t="s">
        <v>25</v>
      </c>
      <c r="I39" s="31" t="str">
        <f>Etiquettes!$C$6</f>
        <v>France entière</v>
      </c>
      <c r="J39" s="31" t="str">
        <f t="shared" si="3"/>
        <v>Importation de Pommes de terre, en fines tranches, frites, même salées ou aromatisées, en emballages hermétiquement clos, propres à la consommation en l'état, non congelées</v>
      </c>
      <c r="K39" s="31"/>
      <c r="L39" s="4" t="str">
        <f>'Echanges mensuels - EUROSTAT'!$B$6</f>
        <v>Douanes - Eurostat</v>
      </c>
      <c r="M39" s="31" t="str" cm="1">
        <f t="array" aca="1" ref="M39" ca="1">[2]!NOM_FEUILLE('Echanges mensuels - EUROSTAT'!$A$1)</f>
        <v>Echanges mensuels - EUROSTAT</v>
      </c>
      <c r="N39" s="30" t="str">
        <f>Etiquettes!$H$11</f>
        <v>Volume</v>
      </c>
      <c r="O39" s="31" t="str">
        <f t="shared" si="1"/>
        <v>Importation de Pommes de terre, en fines tranches, frites, même salées ou aromatisées, en emballages hermétiquement clos, propres à la consommation en l'état, non congelées = 61 kt (Douanes - Eurostat)</v>
      </c>
    </row>
    <row r="40" spans="1:15">
      <c r="A40" s="4" t="str">
        <f>'Echanges territoires'!$B$2</f>
        <v>Import</v>
      </c>
      <c r="B40"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40" s="49">
        <f>('Echanges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EUROSTAT'!AW32+'Echanges mensuels - EUROSTAT'!AY32)/10^4</f>
        <v>52.609181000000007</v>
      </c>
      <c r="E40" s="4" t="str">
        <f>Etiquettes!$C$5</f>
        <v>kt</v>
      </c>
      <c r="F40" s="4" t="str">
        <f>Etiquettes!$I$4</f>
        <v>2019-20</v>
      </c>
      <c r="G40" s="31" t="str">
        <f>Etiquettes!$C$3</f>
        <v>Pomme de terre</v>
      </c>
      <c r="H40" s="6" t="s">
        <v>25</v>
      </c>
      <c r="I40" s="31" t="str">
        <f>Etiquettes!$C$6</f>
        <v>France entière</v>
      </c>
      <c r="J40" s="31" t="str">
        <f t="shared" si="3"/>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0" s="31"/>
      <c r="L40" s="4" t="str">
        <f>'Echanges mensuels - EUROSTAT'!$B$6</f>
        <v>Douanes - Eurostat</v>
      </c>
      <c r="M40" s="31" t="str" cm="1">
        <f t="array" aca="1" ref="M40" ca="1">[2]!NOM_FEUILLE('Echanges mensuels - EUROSTAT'!$A$1)</f>
        <v>Echanges mensuels - EUROSTAT</v>
      </c>
      <c r="N40" s="30" t="str">
        <f>Etiquettes!$H$11</f>
        <v>Volume</v>
      </c>
      <c r="O40" s="31"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v>
      </c>
    </row>
    <row r="41" spans="1:15">
      <c r="A41" s="4" t="str">
        <f>Produits!$B$3</f>
        <v>Pommes de terre de semence</v>
      </c>
      <c r="B41" s="4" t="str">
        <f>'Echanges territoires'!$B$3</f>
        <v>Export</v>
      </c>
      <c r="C41" s="49">
        <f>('Echanges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EUROSTAT'!AV20+'Echanges mensuels - EUROSTAT'!AX20+'Echanges mensuels - EUROSTAT'!AZ20)/10^4</f>
        <v>188.415885</v>
      </c>
      <c r="E41" s="4" t="str">
        <f>Etiquettes!$C$5</f>
        <v>kt</v>
      </c>
      <c r="F41" s="4" t="str">
        <f>Etiquettes!$I$4</f>
        <v>2019-20</v>
      </c>
      <c r="G41" s="31" t="str">
        <f>Etiquettes!$C$3</f>
        <v>Pomme de terre</v>
      </c>
      <c r="H41" s="6" t="s">
        <v>25</v>
      </c>
      <c r="I41" s="31" t="str">
        <f>Etiquettes!$C$6</f>
        <v>France entière</v>
      </c>
      <c r="J41" s="31" t="str">
        <f>_xlfn.CONCAT("Exportation de ",A41)</f>
        <v>Exportation de Pommes de terre de semence</v>
      </c>
      <c r="K41" s="31"/>
      <c r="L41" s="4" t="str">
        <f>'Echanges mensuels - EUROSTAT'!$B$6</f>
        <v>Douanes - Eurostat</v>
      </c>
      <c r="M41" s="31" t="str" cm="1">
        <f t="array" aca="1" ref="M41" ca="1">[2]!NOM_FEUILLE('Echanges mensuels - EUROSTAT'!$A$1)</f>
        <v>Echanges mensuels - EUROSTAT</v>
      </c>
      <c r="N41" s="30" t="str">
        <f>Etiquettes!$H$11</f>
        <v>Volume</v>
      </c>
      <c r="O41" s="31" t="str">
        <f t="shared" si="1"/>
        <v>Exportation de Pommes de terre de semence = 188 kt (Douanes - Eurostat)</v>
      </c>
    </row>
    <row r="42" spans="1:15">
      <c r="A42" s="4" t="str">
        <f>Produits!$B$8</f>
        <v>Pommes de terre, à l'état frais ou réfrigéré, destinées à la fabrication de la fécule</v>
      </c>
      <c r="B42" s="4" t="str">
        <f>'Echanges territoires'!$B$3</f>
        <v>Export</v>
      </c>
      <c r="C42" s="49">
        <f>('Echanges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EUROSTAT'!AV21+'Echanges mensuels - EUROSTAT'!AX21+'Echanges mensuels - EUROSTAT'!AZ21)/10^4</f>
        <v>99.907392999999999</v>
      </c>
      <c r="E42" s="4" t="str">
        <f>Etiquettes!$C$5</f>
        <v>kt</v>
      </c>
      <c r="F42" s="4" t="str">
        <f>Etiquettes!$I$4</f>
        <v>2019-20</v>
      </c>
      <c r="G42" s="31" t="str">
        <f>Etiquettes!$C$3</f>
        <v>Pomme de terre</v>
      </c>
      <c r="H42" s="6" t="s">
        <v>25</v>
      </c>
      <c r="I42" s="31" t="str">
        <f>Etiquettes!$C$6</f>
        <v>France entière</v>
      </c>
      <c r="J42" s="31" t="str">
        <f t="shared" ref="J42:J53" si="4">_xlfn.CONCAT("Exportation de ",A42)</f>
        <v>Exportation de Pommes de terre, à l'état frais ou réfrigéré, destinées à la fabrication de la fécule</v>
      </c>
      <c r="K42" s="31"/>
      <c r="L42" s="4" t="str">
        <f>'Echanges mensuels - EUROSTAT'!$B$6</f>
        <v>Douanes - Eurostat</v>
      </c>
      <c r="M42" s="31" t="str" cm="1">
        <f t="array" aca="1" ref="M42" ca="1">[2]!NOM_FEUILLE('Echanges mensuels - EUROSTAT'!$A$1)</f>
        <v>Echanges mensuels - EUROSTAT</v>
      </c>
      <c r="N42" s="30" t="str">
        <f>Etiquettes!$H$11</f>
        <v>Volume</v>
      </c>
      <c r="O42" s="31" t="str">
        <f t="shared" si="1"/>
        <v>Exportation de Pommes de terre, à l'état frais ou réfrigéré, destinées à la fabrication de la fécule = 100 kt (Douanes - Eurostat)</v>
      </c>
    </row>
    <row r="43" spans="1:15">
      <c r="A43" s="4" t="str">
        <f>Produits!$B$11</f>
        <v>Pommes de terre de primeurs, à l'état frais ou réfrigéré, du 1er janvier au 30 juin</v>
      </c>
      <c r="B43" s="4" t="str">
        <f>'Echanges territoires'!$B$3</f>
        <v>Export</v>
      </c>
      <c r="C43" s="49">
        <f>('Echanges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EUROSTAT'!AV22+'Echanges mensuels - EUROSTAT'!AX22+'Echanges mensuels - EUROSTAT'!AZ22)/10^4</f>
        <v>96.382183999999995</v>
      </c>
      <c r="E43" s="4" t="str">
        <f>Etiquettes!$C$5</f>
        <v>kt</v>
      </c>
      <c r="F43" s="4" t="str">
        <f>Etiquettes!$I$4</f>
        <v>2019-20</v>
      </c>
      <c r="G43" s="31" t="str">
        <f>Etiquettes!$C$3</f>
        <v>Pomme de terre</v>
      </c>
      <c r="H43" s="6" t="s">
        <v>25</v>
      </c>
      <c r="I43" s="31" t="str">
        <f>Etiquettes!$C$6</f>
        <v>France entière</v>
      </c>
      <c r="J43" s="31" t="str">
        <f t="shared" si="4"/>
        <v>Exportation de Pommes de terre de primeurs, à l'état frais ou réfrigéré, du 1er janvier au 30 juin</v>
      </c>
      <c r="K43" s="31"/>
      <c r="L43" s="4" t="str">
        <f>'Echanges mensuels - EUROSTAT'!$B$6</f>
        <v>Douanes - Eurostat</v>
      </c>
      <c r="M43" s="31" t="str" cm="1">
        <f t="array" aca="1" ref="M43" ca="1">[2]!NOM_FEUILLE('Echanges mensuels - EUROSTAT'!$A$1)</f>
        <v>Echanges mensuels - EUROSTAT</v>
      </c>
      <c r="N43" s="30" t="str">
        <f>Etiquettes!$H$11</f>
        <v>Volume</v>
      </c>
      <c r="O43" s="31" t="str">
        <f t="shared" si="1"/>
        <v>Exportation de Pommes de terre de primeurs, à l'état frais ou réfrigéré, du 1er janvier au 30 juin = 96 kt (Douanes - Eurostat)</v>
      </c>
    </row>
    <row r="44" spans="1:15">
      <c r="A44" s="4" t="str">
        <f>Produits!$B$13</f>
        <v>Pommes de terre, à l'état frais ou réfrigéré (à l'excl. des pommes de terre de primeurs du 1er janvier au 30 juin, des pommes de terre de semence et des pommes de terre destinées à la fabrication de la fécule)</v>
      </c>
      <c r="B44" s="4" t="str">
        <f>'Echanges territoires'!$B$3</f>
        <v>Export</v>
      </c>
      <c r="C44" s="49">
        <f>('Echanges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EUROSTAT'!AV23+'Echanges mensuels - EUROSTAT'!AX23+'Echanges mensuels - EUROSTAT'!AZ23)/10^4</f>
        <v>1985.482561</v>
      </c>
      <c r="E44" s="4" t="str">
        <f>Etiquettes!$C$5</f>
        <v>kt</v>
      </c>
      <c r="F44" s="4" t="str">
        <f>Etiquettes!$I$4</f>
        <v>2019-20</v>
      </c>
      <c r="G44" s="31" t="str">
        <f>Etiquettes!$C$3</f>
        <v>Pomme de terre</v>
      </c>
      <c r="H44" s="6" t="s">
        <v>25</v>
      </c>
      <c r="I44" s="31" t="str">
        <f>Etiquettes!$C$6</f>
        <v>France entière</v>
      </c>
      <c r="J44" s="31" t="str">
        <f t="shared" si="4"/>
        <v>Exportation de Pommes de terre, à l'état frais ou réfrigéré (à l'excl. des pommes de terre de primeurs du 1er janvier au 30 juin, des pommes de terre de semence et des pommes de terre destinées à la fabrication de la fécule)</v>
      </c>
      <c r="K44" s="31"/>
      <c r="L44" s="4" t="str">
        <f>'Echanges mensuels - EUROSTAT'!$B$6</f>
        <v>Douanes - Eurostat</v>
      </c>
      <c r="M44" s="31" t="str" cm="1">
        <f t="array" aca="1" ref="M44" ca="1">[2]!NOM_FEUILLE('Echanges mensuels - EUROSTAT'!$A$1)</f>
        <v>Echanges mensuels - EUROSTAT</v>
      </c>
      <c r="N44" s="30" t="str">
        <f>Etiquettes!$H$11</f>
        <v>Volume</v>
      </c>
      <c r="O44" s="31" t="str">
        <f t="shared" si="1"/>
        <v>Exportation de Pommes de terre, à l'état frais ou réfrigéré (à l'excl. des pommes de terre de primeurs du 1er janvier au 30 juin, des pommes de terre de semence et des pommes de terre destinées à la fabrication de la fécule) = 1985 kt (Douanes - Eurostat)</v>
      </c>
    </row>
    <row r="45" spans="1:15">
      <c r="A45" s="4" t="str">
        <f>Produits!$B$30</f>
        <v>Pommes de terre, non cuites ou cuites à l'eau ou à la vapeur, congelées</v>
      </c>
      <c r="B45" s="4" t="str">
        <f>'Echanges territoires'!$B$3</f>
        <v>Export</v>
      </c>
      <c r="C45" s="49">
        <f>('Echanges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EUROSTAT'!AV24+'Echanges mensuels - EUROSTAT'!AX24+'Echanges mensuels - EUROSTAT'!AZ24)/10^4</f>
        <v>2.3413370000000002</v>
      </c>
      <c r="E45" s="4" t="str">
        <f>Etiquettes!$C$5</f>
        <v>kt</v>
      </c>
      <c r="F45" s="4" t="str">
        <f>Etiquettes!$I$4</f>
        <v>2019-20</v>
      </c>
      <c r="G45" s="31" t="str">
        <f>Etiquettes!$C$3</f>
        <v>Pomme de terre</v>
      </c>
      <c r="H45" s="6" t="s">
        <v>25</v>
      </c>
      <c r="I45" s="31" t="str">
        <f>Etiquettes!$C$6</f>
        <v>France entière</v>
      </c>
      <c r="J45" s="31" t="str">
        <f t="shared" si="4"/>
        <v>Exportation de Pommes de terre, non cuites ou cuites à l'eau ou à la vapeur, congelées</v>
      </c>
      <c r="K45" s="31"/>
      <c r="L45" s="4" t="str">
        <f>'Echanges mensuels - EUROSTAT'!$B$6</f>
        <v>Douanes - Eurostat</v>
      </c>
      <c r="M45" s="31" t="str" cm="1">
        <f t="array" aca="1" ref="M45" ca="1">[2]!NOM_FEUILLE('Echanges mensuels - EUROSTAT'!$A$1)</f>
        <v>Echanges mensuels - EUROSTAT</v>
      </c>
      <c r="N45" s="30" t="str">
        <f>Etiquettes!$H$11</f>
        <v>Volume</v>
      </c>
      <c r="O45" s="31" t="str">
        <f t="shared" si="1"/>
        <v>Exportation de Pommes de terre, non cuites ou cuites à l'eau ou à la vapeur, congelées = 2 kt (Douanes - Eurostat)</v>
      </c>
    </row>
    <row r="46" spans="1:15">
      <c r="A46" s="4" t="str">
        <f>Produits!$B$38</f>
        <v>Pommes de terre, séchées, même coupées en morceaux ou en tranches, mais non autrement préparées</v>
      </c>
      <c r="B46" s="4" t="str">
        <f>'Echanges territoires'!$B$3</f>
        <v>Export</v>
      </c>
      <c r="C46" s="49">
        <f>('Echanges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EUROSTAT'!AV25+'Echanges mensuels - EUROSTAT'!AX25+'Echanges mensuels - EUROSTAT'!AZ25)/10^4</f>
        <v>0.14774199999999998</v>
      </c>
      <c r="E46" s="4" t="str">
        <f>Etiquettes!$C$5</f>
        <v>kt</v>
      </c>
      <c r="F46" s="4" t="str">
        <f>Etiquettes!$I$4</f>
        <v>2019-20</v>
      </c>
      <c r="G46" s="31" t="str">
        <f>Etiquettes!$C$3</f>
        <v>Pomme de terre</v>
      </c>
      <c r="H46" s="6" t="s">
        <v>25</v>
      </c>
      <c r="I46" s="31" t="str">
        <f>Etiquettes!$C$6</f>
        <v>France entière</v>
      </c>
      <c r="J46" s="31" t="str">
        <f t="shared" si="4"/>
        <v>Exportation de Pommes de terre, séchées, même coupées en morceaux ou en tranches, mais non autrement préparées</v>
      </c>
      <c r="K46" s="31"/>
      <c r="L46" s="4" t="str">
        <f>'Echanges mensuels - EUROSTAT'!$B$6</f>
        <v>Douanes - Eurostat</v>
      </c>
      <c r="M46" s="31" t="str" cm="1">
        <f t="array" aca="1" ref="M46" ca="1">[2]!NOM_FEUILLE('Echanges mensuels - EUROSTAT'!$A$1)</f>
        <v>Echanges mensuels - EUROSTAT</v>
      </c>
      <c r="N46" s="30" t="str">
        <f>Etiquettes!$H$11</f>
        <v>Volume</v>
      </c>
      <c r="O46" s="31" t="str">
        <f t="shared" si="1"/>
        <v>Exportation de Pommes de terre, séchées, même coupées en morceaux ou en tranches, mais non autrement préparées = 0 kt (Douanes - Eurostat)</v>
      </c>
    </row>
    <row r="47" spans="1:15">
      <c r="A47" s="4" t="str">
        <f>Produits!$B$25</f>
        <v>Fécule de pommes de terre</v>
      </c>
      <c r="B47" s="4" t="str">
        <f>'Echanges territoires'!$B$3</f>
        <v>Export</v>
      </c>
      <c r="C47" s="49" t="e">
        <f>('Echanges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EUROSTAT'!AV26+'Echanges mensuels - EUROSTAT'!AX26+'Echanges mensuels - EUROSTAT'!AZ26)/10^4</f>
        <v>#VALUE!</v>
      </c>
      <c r="E47" s="4" t="str">
        <f>Etiquettes!$C$5</f>
        <v>kt</v>
      </c>
      <c r="F47" s="4" t="str">
        <f>Etiquettes!$I$4</f>
        <v>2019-20</v>
      </c>
      <c r="G47" s="31" t="str">
        <f>Etiquettes!$C$3</f>
        <v>Pomme de terre</v>
      </c>
      <c r="H47" s="6" t="s">
        <v>25</v>
      </c>
      <c r="I47" s="31" t="str">
        <f>Etiquettes!$C$6</f>
        <v>France entière</v>
      </c>
      <c r="J47" s="31" t="str">
        <f t="shared" si="4"/>
        <v>Exportation de Fécule de pommes de terre</v>
      </c>
      <c r="K47" s="31"/>
      <c r="L47" s="4" t="str">
        <f>'Echanges mensuels - EUROSTAT'!$B$6</f>
        <v>Douanes - Eurostat</v>
      </c>
      <c r="M47" s="31" t="str" cm="1">
        <f t="array" aca="1" ref="M47" ca="1">[2]!NOM_FEUILLE('Echanges mensuels - EUROSTAT'!$A$1)</f>
        <v>Echanges mensuels - EUROSTAT</v>
      </c>
      <c r="N47" s="30" t="str">
        <f>Etiquettes!$H$11</f>
        <v>Volume</v>
      </c>
      <c r="O47" s="31" t="str">
        <f t="shared" si="1"/>
        <v>Exportation de Fécule de pommes de terre</v>
      </c>
    </row>
    <row r="48" spans="1:15">
      <c r="A48" s="4" t="str">
        <f>Produits!$B$34</f>
        <v>Pommes de terre, simpl. cuites, congelées</v>
      </c>
      <c r="B48" s="4" t="str">
        <f>'Echanges territoires'!$B$3</f>
        <v>Export</v>
      </c>
      <c r="C48" s="49">
        <f>('Echanges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EUROSTAT'!AV27+'Echanges mensuels - EUROSTAT'!AX27+'Echanges mensuels - EUROSTAT'!AZ27)/10^4</f>
        <v>262.121308</v>
      </c>
      <c r="E48" s="4" t="str">
        <f>Etiquettes!$C$5</f>
        <v>kt</v>
      </c>
      <c r="F48" s="4" t="str">
        <f>Etiquettes!$I$4</f>
        <v>2019-20</v>
      </c>
      <c r="G48" s="31" t="str">
        <f>Etiquettes!$C$3</f>
        <v>Pomme de terre</v>
      </c>
      <c r="H48" s="6" t="s">
        <v>25</v>
      </c>
      <c r="I48" s="31" t="str">
        <f>Etiquettes!$C$6</f>
        <v>France entière</v>
      </c>
      <c r="J48" s="31" t="str">
        <f t="shared" si="4"/>
        <v>Exportation de Pommes de terre, simpl. cuites, congelées</v>
      </c>
      <c r="K48" s="31"/>
      <c r="L48" s="4" t="str">
        <f>'Echanges mensuels - EUROSTAT'!$B$6</f>
        <v>Douanes - Eurostat</v>
      </c>
      <c r="M48" s="31" t="str" cm="1">
        <f t="array" aca="1" ref="M48" ca="1">[2]!NOM_FEUILLE('Echanges mensuels - EUROSTAT'!$A$1)</f>
        <v>Echanges mensuels - EUROSTAT</v>
      </c>
      <c r="N48" s="30" t="str">
        <f>Etiquettes!$H$11</f>
        <v>Volume</v>
      </c>
      <c r="O48" s="31" t="str">
        <f t="shared" si="1"/>
        <v>Exportation de Pommes de terre, simpl. cuites, congelées = 262 kt (Douanes - Eurostat)</v>
      </c>
    </row>
    <row r="49" spans="1:15">
      <c r="A49" s="4" t="str">
        <f>Produits!$B$42</f>
        <v>Pommes de terre, préparées ou conservées sous forme de farines, semoules ou flocons, congelées</v>
      </c>
      <c r="B49" s="4" t="str">
        <f>'Echanges territoires'!$B$3</f>
        <v>Export</v>
      </c>
      <c r="C49" s="49">
        <f>('Echanges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EUROSTAT'!AV28+'Echanges mensuels - EUROSTAT'!AX28+'Echanges mensuels - EUROSTAT'!AZ28)/10^4</f>
        <v>6.1806000000000007E-2</v>
      </c>
      <c r="E49" s="4" t="str">
        <f>Etiquettes!$C$5</f>
        <v>kt</v>
      </c>
      <c r="F49" s="4" t="str">
        <f>Etiquettes!$I$4</f>
        <v>2019-20</v>
      </c>
      <c r="G49" s="31" t="str">
        <f>Etiquettes!$C$3</f>
        <v>Pomme de terre</v>
      </c>
      <c r="H49" s="6" t="s">
        <v>25</v>
      </c>
      <c r="I49" s="31" t="str">
        <f>Etiquettes!$C$6</f>
        <v>France entière</v>
      </c>
      <c r="J49" s="31" t="str">
        <f t="shared" si="4"/>
        <v>Exportation de Pommes de terre, préparées ou conservées sous forme de farines, semoules ou flocons, congelées</v>
      </c>
      <c r="K49" s="31"/>
      <c r="L49" s="4" t="str">
        <f>'Echanges mensuels - EUROSTAT'!$B$6</f>
        <v>Douanes - Eurostat</v>
      </c>
      <c r="M49" s="31" t="str" cm="1">
        <f t="array" aca="1" ref="M49" ca="1">[2]!NOM_FEUILLE('Echanges mensuels - EUROSTAT'!$A$1)</f>
        <v>Echanges mensuels - EUROSTAT</v>
      </c>
      <c r="N49" s="30" t="str">
        <f>Etiquettes!$H$11</f>
        <v>Volume</v>
      </c>
      <c r="O49" s="31" t="str">
        <f t="shared" si="1"/>
        <v>Exportation de Pommes de terre, préparées ou conservées sous forme de farines, semoules ou flocons, congelées = 0 kt (Douanes - Eurostat)</v>
      </c>
    </row>
    <row r="50" spans="1:15">
      <c r="A50" s="4" t="str">
        <f>Produits!$B$33</f>
        <v>Pommes de terre, préparées ou conservées autrement qu'au vinaigre ou à l'acide acétique, congelées (à l'excl. des pommes de terre simpl. cuites ou des pommes de terre sous forme de farines, semoules ou flocons)</v>
      </c>
      <c r="B50" s="4" t="str">
        <f>'Echanges territoires'!$B$3</f>
        <v>Export</v>
      </c>
      <c r="C50" s="49">
        <f>('Echanges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EUROSTAT'!AV29+'Echanges mensuels - EUROSTAT'!AX29+'Echanges mensuels - EUROSTAT'!AZ29)/10^4</f>
        <v>57.803243000000002</v>
      </c>
      <c r="E50" s="4" t="str">
        <f>Etiquettes!$C$5</f>
        <v>kt</v>
      </c>
      <c r="F50" s="4" t="str">
        <f>Etiquettes!$I$4</f>
        <v>2019-20</v>
      </c>
      <c r="G50" s="31" t="str">
        <f>Etiquettes!$C$3</f>
        <v>Pomme de terre</v>
      </c>
      <c r="H50" s="6" t="s">
        <v>25</v>
      </c>
      <c r="I50" s="31" t="str">
        <f>Etiquettes!$C$6</f>
        <v>France entière</v>
      </c>
      <c r="J50" s="31" t="str">
        <f t="shared" si="4"/>
        <v>Exportation de Pommes de terre, préparées ou conservées autrement qu'au vinaigre ou à l'acide acétique, congelées (à l'excl. des pommes de terre simpl. cuites ou des pommes de terre sous forme de farines, semoules ou flocons)</v>
      </c>
      <c r="K50" s="31"/>
      <c r="L50" s="4" t="str">
        <f>'Echanges mensuels - EUROSTAT'!$B$6</f>
        <v>Douanes - Eurostat</v>
      </c>
      <c r="M50" s="31" t="str" cm="1">
        <f t="array" aca="1" ref="M50" ca="1">[2]!NOM_FEUILLE('Echanges mensuels - EUROSTAT'!$A$1)</f>
        <v>Echanges mensuels - EUROSTAT</v>
      </c>
      <c r="N50" s="30" t="str">
        <f>Etiquettes!$H$11</f>
        <v>Volume</v>
      </c>
      <c r="O50" s="31" t="str">
        <f t="shared" si="1"/>
        <v>Exportation de Pommes de terre, préparées ou conservées autrement qu'au vinaigre ou à l'acide acétique, congelées (à l'excl. des pommes de terre simpl. cuites ou des pommes de terre sous forme de farines, semoules ou flocons) = 58 kt (Douanes - Eurostat)</v>
      </c>
    </row>
    <row r="51" spans="1:15">
      <c r="A51" s="4" t="str">
        <f>Produits!$B$40</f>
        <v>Pommes de terre, sous forme de farines, semoules ou flocons, non congelées</v>
      </c>
      <c r="B51" s="4" t="str">
        <f>'Echanges territoires'!$B$3</f>
        <v>Export</v>
      </c>
      <c r="C51" s="49">
        <f>('Echanges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EUROSTAT'!AV30+'Echanges mensuels - EUROSTAT'!AX30+'Echanges mensuels - EUROSTAT'!AZ30)/10^4</f>
        <v>17.631215000000001</v>
      </c>
      <c r="E51" s="4" t="str">
        <f>Etiquettes!$C$5</f>
        <v>kt</v>
      </c>
      <c r="F51" s="4" t="str">
        <f>Etiquettes!$I$4</f>
        <v>2019-20</v>
      </c>
      <c r="G51" s="31" t="str">
        <f>Etiquettes!$C$3</f>
        <v>Pomme de terre</v>
      </c>
      <c r="H51" s="6" t="s">
        <v>25</v>
      </c>
      <c r="I51" s="31" t="str">
        <f>Etiquettes!$C$6</f>
        <v>France entière</v>
      </c>
      <c r="J51" s="31" t="str">
        <f t="shared" si="4"/>
        <v>Exportation de Pommes de terre, sous forme de farines, semoules ou flocons, non congelées</v>
      </c>
      <c r="K51" s="31"/>
      <c r="L51" s="4" t="str">
        <f>'Echanges mensuels - EUROSTAT'!$B$6</f>
        <v>Douanes - Eurostat</v>
      </c>
      <c r="M51" s="31" t="str" cm="1">
        <f t="array" aca="1" ref="M51" ca="1">[2]!NOM_FEUILLE('Echanges mensuels - EUROSTAT'!$A$1)</f>
        <v>Echanges mensuels - EUROSTAT</v>
      </c>
      <c r="N51" s="30" t="str">
        <f>Etiquettes!$H$11</f>
        <v>Volume</v>
      </c>
      <c r="O51" s="31" t="str">
        <f t="shared" si="1"/>
        <v>Exportation de Pommes de terre, sous forme de farines, semoules ou flocons, non congelées = 18 kt (Douanes - Eurostat)</v>
      </c>
    </row>
    <row r="52" spans="1:15">
      <c r="A52" s="4" t="str">
        <f>Produits!$B$45</f>
        <v>Pommes de terre, en fines tranches, frites, même salées ou aromatisées, en emballages hermétiquement clos, propres à la consommation en l'état, non congelées</v>
      </c>
      <c r="B52" s="4" t="str">
        <f>'Echanges territoires'!$B$3</f>
        <v>Export</v>
      </c>
      <c r="C52" s="49">
        <f>('Echanges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EUROSTAT'!AV31+'Echanges mensuels - EUROSTAT'!AX31+'Echanges mensuels - EUROSTAT'!AZ31)/10^4</f>
        <v>7.5170219999999999</v>
      </c>
      <c r="E52" s="4" t="str">
        <f>Etiquettes!$C$5</f>
        <v>kt</v>
      </c>
      <c r="F52" s="4" t="str">
        <f>Etiquettes!$I$4</f>
        <v>2019-20</v>
      </c>
      <c r="G52" s="31" t="str">
        <f>Etiquettes!$C$3</f>
        <v>Pomme de terre</v>
      </c>
      <c r="H52" s="6" t="s">
        <v>25</v>
      </c>
      <c r="I52" s="31" t="str">
        <f>Etiquettes!$C$6</f>
        <v>France entière</v>
      </c>
      <c r="J52" s="31" t="str">
        <f t="shared" si="4"/>
        <v>Exportation de Pommes de terre, en fines tranches, frites, même salées ou aromatisées, en emballages hermétiquement clos, propres à la consommation en l'état, non congelées</v>
      </c>
      <c r="K52" s="31"/>
      <c r="L52" s="4" t="str">
        <f>'Echanges mensuels - EUROSTAT'!$B$6</f>
        <v>Douanes - Eurostat</v>
      </c>
      <c r="M52" s="31" t="str" cm="1">
        <f t="array" aca="1" ref="M52" ca="1">[2]!NOM_FEUILLE('Echanges mensuels - EUROSTAT'!$A$1)</f>
        <v>Echanges mensuels - EUROSTAT</v>
      </c>
      <c r="N52" s="30" t="str">
        <f>Etiquettes!$H$11</f>
        <v>Volume</v>
      </c>
      <c r="O52" s="31" t="str">
        <f t="shared" si="1"/>
        <v>Exportation de Pommes de terre, en fines tranches, frites, même salées ou aromatisées, en emballages hermétiquement clos, propres à la consommation en l'état, non congelées = 8 kt (Douanes - Eurostat)</v>
      </c>
    </row>
    <row r="53" spans="1:15">
      <c r="A53"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53" s="4" t="str">
        <f>'Echanges territoires'!$B$3</f>
        <v>Export</v>
      </c>
      <c r="C53" s="49">
        <f>('Echanges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EUROSTAT'!AV32+'Echanges mensuels - EUROSTAT'!AX32+'Echanges mensuels - EUROSTAT'!AZ32)/10^4</f>
        <v>4.7243769999999996</v>
      </c>
      <c r="E53" s="4" t="str">
        <f>Etiquettes!$C$5</f>
        <v>kt</v>
      </c>
      <c r="F53" s="4" t="str">
        <f>Etiquettes!$I$4</f>
        <v>2019-20</v>
      </c>
      <c r="G53" s="31" t="str">
        <f>Etiquettes!$C$3</f>
        <v>Pomme de terre</v>
      </c>
      <c r="H53" s="6" t="s">
        <v>25</v>
      </c>
      <c r="I53" s="31" t="str">
        <f>Etiquettes!$C$6</f>
        <v>France entière</v>
      </c>
      <c r="J53" s="31" t="str">
        <f t="shared" si="4"/>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3" s="31"/>
      <c r="L53" s="4" t="str">
        <f>'Echanges mensuels - EUROSTAT'!$B$6</f>
        <v>Douanes - Eurostat</v>
      </c>
      <c r="M53" s="31" t="str" cm="1">
        <f t="array" aca="1" ref="M53" ca="1">[2]!NOM_FEUILLE('Echanges mensuels - EUROSTAT'!$A$1)</f>
        <v>Echanges mensuels - EUROSTAT</v>
      </c>
      <c r="N53" s="30" t="str">
        <f>Etiquettes!$H$11</f>
        <v>Volume</v>
      </c>
      <c r="O53" s="31" t="str">
        <f t="shared" si="1"/>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row r="54" spans="1:15">
      <c r="A54" s="4" t="str">
        <f>'Echanges territoires'!$B$2</f>
        <v>Import</v>
      </c>
      <c r="B54" s="4" t="str">
        <f>Produits!$B$3</f>
        <v>Pommes de terre de semence</v>
      </c>
      <c r="C54" s="49">
        <f>('Echanges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EUROSTAT'!BU20+'Echanges mensuels - EUROSTAT'!BW20)/10^4</f>
        <v>76.473962</v>
      </c>
      <c r="E54" s="4" t="str">
        <f>Etiquettes!$C$5</f>
        <v>kt</v>
      </c>
      <c r="F54" s="4" t="str">
        <f>Etiquettes!$J$4</f>
        <v>2023-24</v>
      </c>
      <c r="G54" s="31" t="str">
        <f>Etiquettes!$C$3</f>
        <v>Pomme de terre</v>
      </c>
      <c r="H54" s="6" t="s">
        <v>26</v>
      </c>
      <c r="I54" s="31" t="str">
        <f>Etiquettes!$C$6</f>
        <v>France entière</v>
      </c>
      <c r="J54" s="31" t="str">
        <f>_xlfn.CONCAT("Importation de ",B54)</f>
        <v>Importation de Pommes de terre de semence</v>
      </c>
      <c r="K54" s="31"/>
      <c r="L54" s="4" t="str">
        <f>'Echanges mensuels - EUROSTAT'!$B$6</f>
        <v>Douanes - Eurostat</v>
      </c>
      <c r="M54" s="31" t="str" cm="1">
        <f t="array" aca="1" ref="M54" ca="1">[2]!NOM_FEUILLE('Echanges mensuels - EUROSTAT'!$A$1)</f>
        <v>Echanges mensuels - EUROSTAT</v>
      </c>
      <c r="N54" s="30" t="str">
        <f>Etiquettes!$H$11</f>
        <v>Volume</v>
      </c>
      <c r="O54" s="31" t="str">
        <f t="shared" si="1"/>
        <v>Importation de Pommes de terre de semence = 76 kt (Douanes - Eurostat)</v>
      </c>
    </row>
    <row r="55" spans="1:15">
      <c r="A55" s="4" t="str">
        <f>'Echanges territoires'!$B$2</f>
        <v>Import</v>
      </c>
      <c r="B55" s="4" t="str">
        <f>Produits!$B$8</f>
        <v>Pommes de terre, à l'état frais ou réfrigéré, destinées à la fabrication de la fécule</v>
      </c>
      <c r="C55" s="49">
        <f>('Echanges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EUROSTAT'!BU21+'Echanges mensuels - EUROSTAT'!BW21)/10^4</f>
        <v>16.013838999999997</v>
      </c>
      <c r="E55" s="4" t="str">
        <f>Etiquettes!$C$5</f>
        <v>kt</v>
      </c>
      <c r="F55" s="4" t="str">
        <f>Etiquettes!$J$4</f>
        <v>2023-24</v>
      </c>
      <c r="G55" s="31" t="str">
        <f>Etiquettes!$C$3</f>
        <v>Pomme de terre</v>
      </c>
      <c r="H55" s="6" t="s">
        <v>26</v>
      </c>
      <c r="I55" s="31" t="str">
        <f>Etiquettes!$C$6</f>
        <v>France entière</v>
      </c>
      <c r="J55" s="31" t="str">
        <f t="shared" ref="J55:J66" si="5">_xlfn.CONCAT("Importation de ",B55)</f>
        <v>Importation de Pommes de terre, à l'état frais ou réfrigéré, destinées à la fabrication de la fécule</v>
      </c>
      <c r="K55" s="31"/>
      <c r="L55" s="4" t="str">
        <f>'Echanges mensuels - EUROSTAT'!$B$6</f>
        <v>Douanes - Eurostat</v>
      </c>
      <c r="M55" s="31" t="str" cm="1">
        <f t="array" aca="1" ref="M55" ca="1">[2]!NOM_FEUILLE('Echanges mensuels - EUROSTAT'!$A$1)</f>
        <v>Echanges mensuels - EUROSTAT</v>
      </c>
      <c r="N55" s="30" t="str">
        <f>Etiquettes!$H$11</f>
        <v>Volume</v>
      </c>
      <c r="O55" s="31" t="str">
        <f t="shared" si="1"/>
        <v>Importation de Pommes de terre, à l'état frais ou réfrigéré, destinées à la fabrication de la fécule = 16 kt (Douanes - Eurostat)</v>
      </c>
    </row>
    <row r="56" spans="1:15">
      <c r="A56" s="4" t="str">
        <f>'Echanges territoires'!$B$2</f>
        <v>Import</v>
      </c>
      <c r="B56" s="4" t="str">
        <f>Produits!$B$11</f>
        <v>Pommes de terre de primeurs, à l'état frais ou réfrigéré, du 1er janvier au 30 juin</v>
      </c>
      <c r="C56" s="49">
        <f>('Echanges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EUROSTAT'!BU22+'Echanges mensuels - EUROSTAT'!BW22)/10^4</f>
        <v>26.852069000000007</v>
      </c>
      <c r="E56" s="4" t="str">
        <f>Etiquettes!$C$5</f>
        <v>kt</v>
      </c>
      <c r="F56" s="4" t="str">
        <f>Etiquettes!$J$4</f>
        <v>2023-24</v>
      </c>
      <c r="G56" s="31" t="str">
        <f>Etiquettes!$C$3</f>
        <v>Pomme de terre</v>
      </c>
      <c r="H56" s="6" t="s">
        <v>26</v>
      </c>
      <c r="I56" s="31" t="str">
        <f>Etiquettes!$C$6</f>
        <v>France entière</v>
      </c>
      <c r="J56" s="31" t="str">
        <f t="shared" si="5"/>
        <v>Importation de Pommes de terre de primeurs, à l'état frais ou réfrigéré, du 1er janvier au 30 juin</v>
      </c>
      <c r="K56" s="31"/>
      <c r="L56" s="4" t="str">
        <f>'Echanges mensuels - EUROSTAT'!$B$6</f>
        <v>Douanes - Eurostat</v>
      </c>
      <c r="M56" s="31" t="str" cm="1">
        <f t="array" aca="1" ref="M56" ca="1">[2]!NOM_FEUILLE('Echanges mensuels - EUROSTAT'!$A$1)</f>
        <v>Echanges mensuels - EUROSTAT</v>
      </c>
      <c r="N56" s="30" t="str">
        <f>Etiquettes!$H$11</f>
        <v>Volume</v>
      </c>
      <c r="O56" s="31" t="str">
        <f t="shared" si="1"/>
        <v>Importation de Pommes de terre de primeurs, à l'état frais ou réfrigéré, du 1er janvier au 30 juin = 27 kt (Douanes - Eurostat)</v>
      </c>
    </row>
    <row r="57" spans="1:15">
      <c r="A57" s="4" t="str">
        <f>'Echanges territoires'!$B$2</f>
        <v>Import</v>
      </c>
      <c r="B57" s="4" t="str">
        <f>Produits!$B$13</f>
        <v>Pommes de terre, à l'état frais ou réfrigéré (à l'excl. des pommes de terre de primeurs du 1er janvier au 30 juin, des pommes de terre de semence et des pommes de terre destinées à la fabrication de la fécule)</v>
      </c>
      <c r="C57" s="49">
        <f>('Echanges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EUROSTAT'!BU23+'Echanges mensuels - EUROSTAT'!BW23)/10^4</f>
        <v>428.31454100000002</v>
      </c>
      <c r="E57" s="4" t="str">
        <f>Etiquettes!$C$5</f>
        <v>kt</v>
      </c>
      <c r="F57" s="4" t="str">
        <f>Etiquettes!$J$4</f>
        <v>2023-24</v>
      </c>
      <c r="G57" s="31" t="str">
        <f>Etiquettes!$C$3</f>
        <v>Pomme de terre</v>
      </c>
      <c r="H57" s="6" t="s">
        <v>26</v>
      </c>
      <c r="I57" s="31" t="str">
        <f>Etiquettes!$C$6</f>
        <v>France entière</v>
      </c>
      <c r="J57" s="31" t="str">
        <f t="shared" si="5"/>
        <v>Importation de Pommes de terre, à l'état frais ou réfrigéré (à l'excl. des pommes de terre de primeurs du 1er janvier au 30 juin, des pommes de terre de semence et des pommes de terre destinées à la fabrication de la fécule)</v>
      </c>
      <c r="K57" s="31"/>
      <c r="L57" s="4" t="str">
        <f>'Echanges mensuels - EUROSTAT'!$B$6</f>
        <v>Douanes - Eurostat</v>
      </c>
      <c r="M57" s="31" t="str" cm="1">
        <f t="array" aca="1" ref="M57" ca="1">[2]!NOM_FEUILLE('Echanges mensuels - EUROSTAT'!$A$1)</f>
        <v>Echanges mensuels - EUROSTAT</v>
      </c>
      <c r="N57" s="30" t="str">
        <f>Etiquettes!$H$11</f>
        <v>Volume</v>
      </c>
      <c r="O57" s="31" t="str">
        <f t="shared" si="1"/>
        <v>Importation de Pommes de terre, à l'état frais ou réfrigéré (à l'excl. des pommes de terre de primeurs du 1er janvier au 30 juin, des pommes de terre de semence et des pommes de terre destinées à la fabrication de la fécule) = 428 kt (Douanes - Eurostat)</v>
      </c>
    </row>
    <row r="58" spans="1:15">
      <c r="A58" s="4" t="str">
        <f>'Echanges territoires'!$B$2</f>
        <v>Import</v>
      </c>
      <c r="B58" s="4" t="str">
        <f>Produits!$B$30</f>
        <v>Pommes de terre, non cuites ou cuites à l'eau ou à la vapeur, congelées</v>
      </c>
      <c r="C58" s="49">
        <f>('Echanges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EUROSTAT'!BU24+'Echanges mensuels - EUROSTAT'!BW24)/10^4</f>
        <v>18.237711999999998</v>
      </c>
      <c r="E58" s="4" t="str">
        <f>Etiquettes!$C$5</f>
        <v>kt</v>
      </c>
      <c r="F58" s="4" t="str">
        <f>Etiquettes!$J$4</f>
        <v>2023-24</v>
      </c>
      <c r="G58" s="31" t="str">
        <f>Etiquettes!$C$3</f>
        <v>Pomme de terre</v>
      </c>
      <c r="H58" s="6" t="s">
        <v>26</v>
      </c>
      <c r="I58" s="31" t="str">
        <f>Etiquettes!$C$6</f>
        <v>France entière</v>
      </c>
      <c r="J58" s="31" t="str">
        <f t="shared" si="5"/>
        <v>Importation de Pommes de terre, non cuites ou cuites à l'eau ou à la vapeur, congelées</v>
      </c>
      <c r="K58" s="31"/>
      <c r="L58" s="4" t="str">
        <f>'Echanges mensuels - EUROSTAT'!$B$6</f>
        <v>Douanes - Eurostat</v>
      </c>
      <c r="M58" s="31" t="str" cm="1">
        <f t="array" aca="1" ref="M58" ca="1">[2]!NOM_FEUILLE('Echanges mensuels - EUROSTAT'!$A$1)</f>
        <v>Echanges mensuels - EUROSTAT</v>
      </c>
      <c r="N58" s="30" t="str">
        <f>Etiquettes!$H$11</f>
        <v>Volume</v>
      </c>
      <c r="O58" s="31" t="str">
        <f t="shared" si="1"/>
        <v>Importation de Pommes de terre, non cuites ou cuites à l'eau ou à la vapeur, congelées = 18 kt (Douanes - Eurostat)</v>
      </c>
    </row>
    <row r="59" spans="1:15">
      <c r="A59" s="4" t="str">
        <f>'Echanges territoires'!$B$2</f>
        <v>Import</v>
      </c>
      <c r="B59" s="4" t="str">
        <f>Produits!$B$38</f>
        <v>Pommes de terre, séchées, même coupées en morceaux ou en tranches, mais non autrement préparées</v>
      </c>
      <c r="C59" s="49">
        <f>('Echanges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EUROSTAT'!BU25+'Echanges mensuels - EUROSTAT'!BW25)/10^4</f>
        <v>1.1389760000000002</v>
      </c>
      <c r="E59" s="4" t="str">
        <f>Etiquettes!$C$5</f>
        <v>kt</v>
      </c>
      <c r="F59" s="4" t="str">
        <f>Etiquettes!$J$4</f>
        <v>2023-24</v>
      </c>
      <c r="G59" s="31" t="str">
        <f>Etiquettes!$C$3</f>
        <v>Pomme de terre</v>
      </c>
      <c r="H59" s="6" t="s">
        <v>26</v>
      </c>
      <c r="I59" s="31" t="str">
        <f>Etiquettes!$C$6</f>
        <v>France entière</v>
      </c>
      <c r="J59" s="31" t="str">
        <f t="shared" si="5"/>
        <v>Importation de Pommes de terre, séchées, même coupées en morceaux ou en tranches, mais non autrement préparées</v>
      </c>
      <c r="K59" s="31"/>
      <c r="L59" s="4" t="str">
        <f>'Echanges mensuels - EUROSTAT'!$B$6</f>
        <v>Douanes - Eurostat</v>
      </c>
      <c r="M59" s="31" t="str" cm="1">
        <f t="array" aca="1" ref="M59" ca="1">[2]!NOM_FEUILLE('Echanges mensuels - EUROSTAT'!$A$1)</f>
        <v>Echanges mensuels - EUROSTAT</v>
      </c>
      <c r="N59" s="30" t="str">
        <f>Etiquettes!$H$11</f>
        <v>Volume</v>
      </c>
      <c r="O59" s="31" t="str">
        <f t="shared" si="1"/>
        <v>Importation de Pommes de terre, séchées, même coupées en morceaux ou en tranches, mais non autrement préparées = 1 kt (Douanes - Eurostat)</v>
      </c>
    </row>
    <row r="60" spans="1:15">
      <c r="A60" s="4" t="str">
        <f>'Echanges territoires'!$B$2</f>
        <v>Import</v>
      </c>
      <c r="B60" s="4" t="str">
        <f>Produits!$B$25</f>
        <v>Fécule de pommes de terre</v>
      </c>
      <c r="C60" s="49">
        <f>('Echanges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EUROSTAT'!BU26+'Echanges mensuels - EUROSTAT'!BW26)/10^4</f>
        <v>33.210249999999995</v>
      </c>
      <c r="E60" s="4" t="str">
        <f>Etiquettes!$C$5</f>
        <v>kt</v>
      </c>
      <c r="F60" s="4" t="str">
        <f>Etiquettes!$J$4</f>
        <v>2023-24</v>
      </c>
      <c r="G60" s="31" t="str">
        <f>Etiquettes!$C$3</f>
        <v>Pomme de terre</v>
      </c>
      <c r="H60" s="6" t="s">
        <v>26</v>
      </c>
      <c r="I60" s="31" t="str">
        <f>Etiquettes!$C$6</f>
        <v>France entière</v>
      </c>
      <c r="J60" s="31" t="str">
        <f t="shared" si="5"/>
        <v>Importation de Fécule de pommes de terre</v>
      </c>
      <c r="K60" s="31"/>
      <c r="L60" s="4" t="str">
        <f>'Echanges mensuels - EUROSTAT'!$B$6</f>
        <v>Douanes - Eurostat</v>
      </c>
      <c r="M60" s="31" t="str" cm="1">
        <f t="array" aca="1" ref="M60" ca="1">[2]!NOM_FEUILLE('Echanges mensuels - EUROSTAT'!$A$1)</f>
        <v>Echanges mensuels - EUROSTAT</v>
      </c>
      <c r="N60" s="30" t="str">
        <f>Etiquettes!$H$11</f>
        <v>Volume</v>
      </c>
      <c r="O60" s="31" t="str">
        <f t="shared" si="1"/>
        <v>Importation de Fécule de pommes de terre = 33 kt (Douanes - Eurostat)</v>
      </c>
    </row>
    <row r="61" spans="1:15">
      <c r="A61" s="4" t="str">
        <f>'Echanges territoires'!$B$2</f>
        <v>Import</v>
      </c>
      <c r="B61" s="4" t="str">
        <f>Produits!$B$34</f>
        <v>Pommes de terre, simpl. cuites, congelées</v>
      </c>
      <c r="C61" s="49">
        <f>('Echanges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EUROSTAT'!BU27+'Echanges mensuels - EUROSTAT'!BW27)/10^4</f>
        <v>466.91608499999995</v>
      </c>
      <c r="E61" s="4" t="str">
        <f>Etiquettes!$C$5</f>
        <v>kt</v>
      </c>
      <c r="F61" s="4" t="str">
        <f>Etiquettes!$J$4</f>
        <v>2023-24</v>
      </c>
      <c r="G61" s="31" t="str">
        <f>Etiquettes!$C$3</f>
        <v>Pomme de terre</v>
      </c>
      <c r="H61" s="6" t="s">
        <v>26</v>
      </c>
      <c r="I61" s="31" t="str">
        <f>Etiquettes!$C$6</f>
        <v>France entière</v>
      </c>
      <c r="J61" s="31" t="str">
        <f t="shared" si="5"/>
        <v>Importation de Pommes de terre, simpl. cuites, congelées</v>
      </c>
      <c r="K61" s="31"/>
      <c r="L61" s="4" t="str">
        <f>'Echanges mensuels - EUROSTAT'!$B$6</f>
        <v>Douanes - Eurostat</v>
      </c>
      <c r="M61" s="31" t="str" cm="1">
        <f t="array" aca="1" ref="M61" ca="1">[2]!NOM_FEUILLE('Echanges mensuels - EUROSTAT'!$A$1)</f>
        <v>Echanges mensuels - EUROSTAT</v>
      </c>
      <c r="N61" s="30" t="str">
        <f>Etiquettes!$H$11</f>
        <v>Volume</v>
      </c>
      <c r="O61" s="31" t="str">
        <f t="shared" si="1"/>
        <v>Importation de Pommes de terre, simpl. cuites, congelées = 467 kt (Douanes - Eurostat)</v>
      </c>
    </row>
    <row r="62" spans="1:15">
      <c r="A62" s="4" t="str">
        <f>'Echanges territoires'!$B$2</f>
        <v>Import</v>
      </c>
      <c r="B62" s="4" t="str">
        <f>Produits!$B$42</f>
        <v>Pommes de terre, préparées ou conservées sous forme de farines, semoules ou flocons, congelées</v>
      </c>
      <c r="C62" s="49">
        <f>('Echanges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EUROSTAT'!BU28+'Echanges mensuels - EUROSTAT'!BW28)/10^4</f>
        <v>0.29560600000000004</v>
      </c>
      <c r="E62" s="4" t="str">
        <f>Etiquettes!$C$5</f>
        <v>kt</v>
      </c>
      <c r="F62" s="4" t="str">
        <f>Etiquettes!$J$4</f>
        <v>2023-24</v>
      </c>
      <c r="G62" s="31" t="str">
        <f>Etiquettes!$C$3</f>
        <v>Pomme de terre</v>
      </c>
      <c r="H62" s="6" t="s">
        <v>26</v>
      </c>
      <c r="I62" s="31" t="str">
        <f>Etiquettes!$C$6</f>
        <v>France entière</v>
      </c>
      <c r="J62" s="31" t="str">
        <f t="shared" si="5"/>
        <v>Importation de Pommes de terre, préparées ou conservées sous forme de farines, semoules ou flocons, congelées</v>
      </c>
      <c r="K62" s="31"/>
      <c r="L62" s="4" t="str">
        <f>'Echanges mensuels - EUROSTAT'!$B$6</f>
        <v>Douanes - Eurostat</v>
      </c>
      <c r="M62" s="31" t="str" cm="1">
        <f t="array" aca="1" ref="M62" ca="1">[2]!NOM_FEUILLE('Echanges mensuels - EUROSTAT'!$A$1)</f>
        <v>Echanges mensuels - EUROSTAT</v>
      </c>
      <c r="N62" s="30" t="str">
        <f>Etiquettes!$H$11</f>
        <v>Volume</v>
      </c>
      <c r="O62" s="31" t="str">
        <f t="shared" si="1"/>
        <v>Importation de Pommes de terre, préparées ou conservées sous forme de farines, semoules ou flocons, congelées = 0 kt (Douanes - Eurostat)</v>
      </c>
    </row>
    <row r="63" spans="1:15">
      <c r="A63" s="4" t="str">
        <f>'Echanges territoires'!$B$2</f>
        <v>Import</v>
      </c>
      <c r="B63" s="4" t="str">
        <f>Produits!$B$33</f>
        <v>Pommes de terre, préparées ou conservées autrement qu'au vinaigre ou à l'acide acétique, congelées (à l'excl. des pommes de terre simpl. cuites ou des pommes de terre sous forme de farines, semoules ou flocons)</v>
      </c>
      <c r="C63" s="49">
        <f>('Echanges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EUROSTAT'!BU29+'Echanges mensuels - EUROSTAT'!BW29)/10^4</f>
        <v>187.30963599999998</v>
      </c>
      <c r="E63" s="4" t="str">
        <f>Etiquettes!$C$5</f>
        <v>kt</v>
      </c>
      <c r="F63" s="4" t="str">
        <f>Etiquettes!$J$4</f>
        <v>2023-24</v>
      </c>
      <c r="G63" s="31" t="str">
        <f>Etiquettes!$C$3</f>
        <v>Pomme de terre</v>
      </c>
      <c r="H63" s="6" t="s">
        <v>26</v>
      </c>
      <c r="I63" s="31" t="str">
        <f>Etiquettes!$C$6</f>
        <v>France entière</v>
      </c>
      <c r="J63" s="31" t="str">
        <f t="shared" si="5"/>
        <v>Importation de Pommes de terre, préparées ou conservées autrement qu'au vinaigre ou à l'acide acétique, congelées (à l'excl. des pommes de terre simpl. cuites ou des pommes de terre sous forme de farines, semoules ou flocons)</v>
      </c>
      <c r="K63" s="31"/>
      <c r="L63" s="4" t="str">
        <f>'Echanges mensuels - EUROSTAT'!$B$6</f>
        <v>Douanes - Eurostat</v>
      </c>
      <c r="M63" s="31" t="str" cm="1">
        <f t="array" aca="1" ref="M63" ca="1">[2]!NOM_FEUILLE('Echanges mensuels - EUROSTAT'!$A$1)</f>
        <v>Echanges mensuels - EUROSTAT</v>
      </c>
      <c r="N63" s="30" t="str">
        <f>Etiquettes!$H$11</f>
        <v>Volume</v>
      </c>
      <c r="O63" s="31" t="str">
        <f t="shared" si="1"/>
        <v>Importation de Pommes de terre, préparées ou conservées autrement qu'au vinaigre ou à l'acide acétique, congelées (à l'excl. des pommes de terre simpl. cuites ou des pommes de terre sous forme de farines, semoules ou flocons) = 187 kt (Douanes - Eurostat)</v>
      </c>
    </row>
    <row r="64" spans="1:15">
      <c r="A64" s="4" t="str">
        <f>'Echanges territoires'!$B$2</f>
        <v>Import</v>
      </c>
      <c r="B64" s="4" t="str">
        <f>Produits!$B$40</f>
        <v>Pommes de terre, sous forme de farines, semoules ou flocons, non congelées</v>
      </c>
      <c r="C64" s="49">
        <f>('Echanges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EUROSTAT'!BU30+'Echanges mensuels - EUROSTAT'!BW30)/10^4</f>
        <v>6.3410279999999997</v>
      </c>
      <c r="E64" s="4" t="str">
        <f>Etiquettes!$C$5</f>
        <v>kt</v>
      </c>
      <c r="F64" s="4" t="str">
        <f>Etiquettes!$J$4</f>
        <v>2023-24</v>
      </c>
      <c r="G64" s="31" t="str">
        <f>Etiquettes!$C$3</f>
        <v>Pomme de terre</v>
      </c>
      <c r="H64" s="6" t="s">
        <v>26</v>
      </c>
      <c r="I64" s="31" t="str">
        <f>Etiquettes!$C$6</f>
        <v>France entière</v>
      </c>
      <c r="J64" s="31" t="str">
        <f t="shared" si="5"/>
        <v>Importation de Pommes de terre, sous forme de farines, semoules ou flocons, non congelées</v>
      </c>
      <c r="K64" s="31"/>
      <c r="L64" s="4" t="str">
        <f>'Echanges mensuels - EUROSTAT'!$B$6</f>
        <v>Douanes - Eurostat</v>
      </c>
      <c r="M64" s="31" t="str" cm="1">
        <f t="array" aca="1" ref="M64" ca="1">[2]!NOM_FEUILLE('Echanges mensuels - EUROSTAT'!$A$1)</f>
        <v>Echanges mensuels - EUROSTAT</v>
      </c>
      <c r="N64" s="30" t="str">
        <f>Etiquettes!$H$11</f>
        <v>Volume</v>
      </c>
      <c r="O64" s="31" t="str">
        <f t="shared" si="1"/>
        <v>Importation de Pommes de terre, sous forme de farines, semoules ou flocons, non congelées = 6 kt (Douanes - Eurostat)</v>
      </c>
    </row>
    <row r="65" spans="1:15">
      <c r="A65" s="4" t="str">
        <f>'Echanges territoires'!$B$2</f>
        <v>Import</v>
      </c>
      <c r="B65" s="4" t="str">
        <f>Produits!$B$45</f>
        <v>Pommes de terre, en fines tranches, frites, même salées ou aromatisées, en emballages hermétiquement clos, propres à la consommation en l'état, non congelées</v>
      </c>
      <c r="C65" s="49">
        <f>('Echanges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EUROSTAT'!BU31+'Echanges mensuels - EUROSTAT'!BW31)/10^4</f>
        <v>66.066901999999985</v>
      </c>
      <c r="E65" s="4" t="str">
        <f>Etiquettes!$C$5</f>
        <v>kt</v>
      </c>
      <c r="F65" s="4" t="str">
        <f>Etiquettes!$J$4</f>
        <v>2023-24</v>
      </c>
      <c r="G65" s="31" t="str">
        <f>Etiquettes!$C$3</f>
        <v>Pomme de terre</v>
      </c>
      <c r="H65" s="6" t="s">
        <v>26</v>
      </c>
      <c r="I65" s="31" t="str">
        <f>Etiquettes!$C$6</f>
        <v>France entière</v>
      </c>
      <c r="J65" s="31" t="str">
        <f t="shared" si="5"/>
        <v>Importation de Pommes de terre, en fines tranches, frites, même salées ou aromatisées, en emballages hermétiquement clos, propres à la consommation en l'état, non congelées</v>
      </c>
      <c r="K65" s="31"/>
      <c r="L65" s="4" t="str">
        <f>'Echanges mensuels - EUROSTAT'!$B$6</f>
        <v>Douanes - Eurostat</v>
      </c>
      <c r="M65" s="31" t="str" cm="1">
        <f t="array" aca="1" ref="M65" ca="1">[2]!NOM_FEUILLE('Echanges mensuels - EUROSTAT'!$A$1)</f>
        <v>Echanges mensuels - EUROSTAT</v>
      </c>
      <c r="N65" s="30" t="str">
        <f>Etiquettes!$H$11</f>
        <v>Volume</v>
      </c>
      <c r="O65" s="31" t="str">
        <f t="shared" si="1"/>
        <v>Importation de Pommes de terre, en fines tranches, frites, même salées ou aromatisées, en emballages hermétiquement clos, propres à la consommation en l'état, non congelées = 66 kt (Douanes - Eurostat)</v>
      </c>
    </row>
    <row r="66" spans="1:15">
      <c r="A66" s="4" t="str">
        <f>'Echanges territoires'!$B$2</f>
        <v>Import</v>
      </c>
      <c r="B66"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66" s="49">
        <f>('Echanges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EUROSTAT'!BU32+'Echanges mensuels - EUROSTAT'!BW32)/10^4</f>
        <v>47.182173000000006</v>
      </c>
      <c r="E66" s="4" t="str">
        <f>Etiquettes!$C$5</f>
        <v>kt</v>
      </c>
      <c r="F66" s="4" t="str">
        <f>Etiquettes!$J$4</f>
        <v>2023-24</v>
      </c>
      <c r="G66" s="31" t="str">
        <f>Etiquettes!$C$3</f>
        <v>Pomme de terre</v>
      </c>
      <c r="H66" s="6" t="s">
        <v>26</v>
      </c>
      <c r="I66" s="31" t="str">
        <f>Etiquettes!$C$6</f>
        <v>France entière</v>
      </c>
      <c r="J66" s="31" t="str">
        <f t="shared" si="5"/>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6" s="31"/>
      <c r="L66" s="4" t="str">
        <f>'Echanges mensuels - EUROSTAT'!$B$6</f>
        <v>Douanes - Eurostat</v>
      </c>
      <c r="M66" s="31" t="str" cm="1">
        <f t="array" aca="1" ref="M66" ca="1">[2]!NOM_FEUILLE('Echanges mensuels - EUROSTAT'!$A$1)</f>
        <v>Echanges mensuels - EUROSTAT</v>
      </c>
      <c r="N66" s="30" t="str">
        <f>Etiquettes!$H$11</f>
        <v>Volume</v>
      </c>
      <c r="O66" s="31"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v>
      </c>
    </row>
    <row r="67" spans="1:15">
      <c r="A67" s="4" t="str">
        <f>Produits!$B$3</f>
        <v>Pommes de terre de semence</v>
      </c>
      <c r="B67" s="4" t="str">
        <f>'Echanges territoires'!$B$3</f>
        <v>Export</v>
      </c>
      <c r="C67" s="49">
        <f>('Echanges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EUROSTAT'!BV20+'Echanges mensuels - EUROSTAT'!BX20)/10^4</f>
        <v>234.74358100000001</v>
      </c>
      <c r="E67" s="4" t="str">
        <f>Etiquettes!$C$5</f>
        <v>kt</v>
      </c>
      <c r="F67" s="4" t="str">
        <f>Etiquettes!$J$4</f>
        <v>2023-24</v>
      </c>
      <c r="G67" s="31" t="str">
        <f>Etiquettes!$C$3</f>
        <v>Pomme de terre</v>
      </c>
      <c r="H67" s="6" t="s">
        <v>26</v>
      </c>
      <c r="I67" s="31" t="str">
        <f>Etiquettes!$C$6</f>
        <v>France entière</v>
      </c>
      <c r="J67" s="31" t="str">
        <f>_xlfn.CONCAT("Exportation de ",A67)</f>
        <v>Exportation de Pommes de terre de semence</v>
      </c>
      <c r="K67" s="31"/>
      <c r="L67" s="4" t="str">
        <f>'Echanges mensuels - EUROSTAT'!$B$6</f>
        <v>Douanes - Eurostat</v>
      </c>
      <c r="M67" s="31" t="str" cm="1">
        <f t="array" aca="1" ref="M67" ca="1">[2]!NOM_FEUILLE('Echanges mensuels - EUROSTAT'!$A$1)</f>
        <v>Echanges mensuels - EUROSTAT</v>
      </c>
      <c r="N67" s="30" t="str">
        <f>Etiquettes!$H$11</f>
        <v>Volume</v>
      </c>
      <c r="O67" s="31" t="str">
        <f t="shared" ref="O67:O79" si="6">_xlfn.CONCAT(J67,IF(OR(ISBLANK(C67),ISERROR(C67)),"",_xlfn.CONCAT(" = ",MROUND(C67,1)," ",E67," (",L67,")")))</f>
        <v>Exportation de Pommes de terre de semence = 235 kt (Douanes - Eurostat)</v>
      </c>
    </row>
    <row r="68" spans="1:15">
      <c r="A68" s="4" t="str">
        <f>Produits!$B$8</f>
        <v>Pommes de terre, à l'état frais ou réfrigéré, destinées à la fabrication de la fécule</v>
      </c>
      <c r="B68" s="4" t="str">
        <f>'Echanges territoires'!$B$3</f>
        <v>Export</v>
      </c>
      <c r="C68" s="49">
        <f>('Echanges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EUROSTAT'!BT21+'Echanges mensuels - EUROSTAT'!BV21+'Echanges mensuels - EUROSTAT'!BX21)/10^4</f>
        <v>183.32416500000002</v>
      </c>
      <c r="E68" s="4" t="str">
        <f>Etiquettes!$C$5</f>
        <v>kt</v>
      </c>
      <c r="F68" s="4" t="str">
        <f>Etiquettes!$J$4</f>
        <v>2023-24</v>
      </c>
      <c r="G68" s="31" t="str">
        <f>Etiquettes!$C$3</f>
        <v>Pomme de terre</v>
      </c>
      <c r="H68" s="6" t="s">
        <v>26</v>
      </c>
      <c r="I68" s="31" t="str">
        <f>Etiquettes!$C$6</f>
        <v>France entière</v>
      </c>
      <c r="J68" s="31" t="str">
        <f t="shared" ref="J68:J79" si="7">_xlfn.CONCAT("Exportation de ",A68)</f>
        <v>Exportation de Pommes de terre, à l'état frais ou réfrigéré, destinées à la fabrication de la fécule</v>
      </c>
      <c r="K68" s="31"/>
      <c r="L68" s="4" t="str">
        <f>'Echanges mensuels - EUROSTAT'!$B$6</f>
        <v>Douanes - Eurostat</v>
      </c>
      <c r="M68" s="31" t="str" cm="1">
        <f t="array" aca="1" ref="M68" ca="1">[2]!NOM_FEUILLE('Echanges mensuels - EUROSTAT'!$A$1)</f>
        <v>Echanges mensuels - EUROSTAT</v>
      </c>
      <c r="N68" s="30" t="str">
        <f>Etiquettes!$H$11</f>
        <v>Volume</v>
      </c>
      <c r="O68" s="31" t="str">
        <f t="shared" si="6"/>
        <v>Exportation de Pommes de terre, à l'état frais ou réfrigéré, destinées à la fabrication de la fécule = 183 kt (Douanes - Eurostat)</v>
      </c>
    </row>
    <row r="69" spans="1:15">
      <c r="A69" s="4" t="str">
        <f>Produits!$B$11</f>
        <v>Pommes de terre de primeurs, à l'état frais ou réfrigéré, du 1er janvier au 30 juin</v>
      </c>
      <c r="B69" s="4" t="str">
        <f>'Echanges territoires'!$B$3</f>
        <v>Export</v>
      </c>
      <c r="C69" s="49">
        <f>('Echanges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EUROSTAT'!BT22+'Echanges mensuels - EUROSTAT'!BV22+'Echanges mensuels - EUROSTAT'!BX22)/10^4</f>
        <v>108.67175400000001</v>
      </c>
      <c r="E69" s="4" t="str">
        <f>Etiquettes!$C$5</f>
        <v>kt</v>
      </c>
      <c r="F69" s="4" t="str">
        <f>Etiquettes!$J$4</f>
        <v>2023-24</v>
      </c>
      <c r="G69" s="31" t="str">
        <f>Etiquettes!$C$3</f>
        <v>Pomme de terre</v>
      </c>
      <c r="H69" s="6" t="s">
        <v>26</v>
      </c>
      <c r="I69" s="31" t="str">
        <f>Etiquettes!$C$6</f>
        <v>France entière</v>
      </c>
      <c r="J69" s="31" t="str">
        <f t="shared" si="7"/>
        <v>Exportation de Pommes de terre de primeurs, à l'état frais ou réfrigéré, du 1er janvier au 30 juin</v>
      </c>
      <c r="K69" s="31"/>
      <c r="L69" s="4" t="str">
        <f>'Echanges mensuels - EUROSTAT'!$B$6</f>
        <v>Douanes - Eurostat</v>
      </c>
      <c r="M69" s="31" t="str" cm="1">
        <f t="array" aca="1" ref="M69" ca="1">[2]!NOM_FEUILLE('Echanges mensuels - EUROSTAT'!$A$1)</f>
        <v>Echanges mensuels - EUROSTAT</v>
      </c>
      <c r="N69" s="30" t="str">
        <f>Etiquettes!$H$11</f>
        <v>Volume</v>
      </c>
      <c r="O69" s="31" t="str">
        <f t="shared" si="6"/>
        <v>Exportation de Pommes de terre de primeurs, à l'état frais ou réfrigéré, du 1er janvier au 30 juin = 109 kt (Douanes - Eurostat)</v>
      </c>
    </row>
    <row r="70" spans="1:15">
      <c r="A70" s="4" t="str">
        <f>Produits!$B$13</f>
        <v>Pommes de terre, à l'état frais ou réfrigéré (à l'excl. des pommes de terre de primeurs du 1er janvier au 30 juin, des pommes de terre de semence et des pommes de terre destinées à la fabrication de la fécule)</v>
      </c>
      <c r="B70" s="4" t="str">
        <f>'Echanges territoires'!$B$3</f>
        <v>Export</v>
      </c>
      <c r="C70" s="49">
        <f>('Echanges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EUROSTAT'!BT23+'Echanges mensuels - EUROSTAT'!BV23+'Echanges mensuels - EUROSTAT'!BX23)/10^4</f>
        <v>2568.8944629999996</v>
      </c>
      <c r="E70" s="4" t="str">
        <f>Etiquettes!$C$5</f>
        <v>kt</v>
      </c>
      <c r="F70" s="4" t="str">
        <f>Etiquettes!$J$4</f>
        <v>2023-24</v>
      </c>
      <c r="G70" s="31" t="str">
        <f>Etiquettes!$C$3</f>
        <v>Pomme de terre</v>
      </c>
      <c r="H70" s="6" t="s">
        <v>26</v>
      </c>
      <c r="I70" s="31" t="str">
        <f>Etiquettes!$C$6</f>
        <v>France entière</v>
      </c>
      <c r="J70" s="31" t="str">
        <f t="shared" si="7"/>
        <v>Exportation de Pommes de terre, à l'état frais ou réfrigéré (à l'excl. des pommes de terre de primeurs du 1er janvier au 30 juin, des pommes de terre de semence et des pommes de terre destinées à la fabrication de la fécule)</v>
      </c>
      <c r="K70" s="31"/>
      <c r="L70" s="4" t="str">
        <f>'Echanges mensuels - EUROSTAT'!$B$6</f>
        <v>Douanes - Eurostat</v>
      </c>
      <c r="M70" s="31" t="str" cm="1">
        <f t="array" aca="1" ref="M70" ca="1">[2]!NOM_FEUILLE('Echanges mensuels - EUROSTAT'!$A$1)</f>
        <v>Echanges mensuels - EUROSTAT</v>
      </c>
      <c r="N70" s="30" t="str">
        <f>Etiquettes!$H$11</f>
        <v>Volume</v>
      </c>
      <c r="O70" s="31" t="str">
        <f t="shared" si="6"/>
        <v>Exportation de Pommes de terre, à l'état frais ou réfrigéré (à l'excl. des pommes de terre de primeurs du 1er janvier au 30 juin, des pommes de terre de semence et des pommes de terre destinées à la fabrication de la fécule) = 2569 kt (Douanes - Eurostat)</v>
      </c>
    </row>
    <row r="71" spans="1:15">
      <c r="A71" s="4" t="str">
        <f>Produits!$B$30</f>
        <v>Pommes de terre, non cuites ou cuites à l'eau ou à la vapeur, congelées</v>
      </c>
      <c r="B71" s="4" t="str">
        <f>'Echanges territoires'!$B$3</f>
        <v>Export</v>
      </c>
      <c r="C71" s="49">
        <f>('Echanges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EUROSTAT'!BT24+'Echanges mensuels - EUROSTAT'!BV24+'Echanges mensuels - EUROSTAT'!BX24)/10^4</f>
        <v>4.1172669999999991</v>
      </c>
      <c r="E71" s="4" t="str">
        <f>Etiquettes!$C$5</f>
        <v>kt</v>
      </c>
      <c r="F71" s="4" t="str">
        <f>Etiquettes!$J$4</f>
        <v>2023-24</v>
      </c>
      <c r="G71" s="31" t="str">
        <f>Etiquettes!$C$3</f>
        <v>Pomme de terre</v>
      </c>
      <c r="H71" s="6" t="s">
        <v>26</v>
      </c>
      <c r="I71" s="31" t="str">
        <f>Etiquettes!$C$6</f>
        <v>France entière</v>
      </c>
      <c r="J71" s="31" t="str">
        <f t="shared" si="7"/>
        <v>Exportation de Pommes de terre, non cuites ou cuites à l'eau ou à la vapeur, congelées</v>
      </c>
      <c r="K71" s="31"/>
      <c r="L71" s="4" t="str">
        <f>'Echanges mensuels - EUROSTAT'!$B$6</f>
        <v>Douanes - Eurostat</v>
      </c>
      <c r="M71" s="31" t="str" cm="1">
        <f t="array" aca="1" ref="M71" ca="1">[2]!NOM_FEUILLE('Echanges mensuels - EUROSTAT'!$A$1)</f>
        <v>Echanges mensuels - EUROSTAT</v>
      </c>
      <c r="N71" s="30" t="str">
        <f>Etiquettes!$H$11</f>
        <v>Volume</v>
      </c>
      <c r="O71" s="31" t="str">
        <f t="shared" si="6"/>
        <v>Exportation de Pommes de terre, non cuites ou cuites à l'eau ou à la vapeur, congelées = 4 kt (Douanes - Eurostat)</v>
      </c>
    </row>
    <row r="72" spans="1:15">
      <c r="A72" s="4" t="str">
        <f>Produits!$B$38</f>
        <v>Pommes de terre, séchées, même coupées en morceaux ou en tranches, mais non autrement préparées</v>
      </c>
      <c r="B72" s="4" t="str">
        <f>'Echanges territoires'!$B$3</f>
        <v>Export</v>
      </c>
      <c r="C72" s="49">
        <f>('Echanges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EUROSTAT'!BT25+'Echanges mensuels - EUROSTAT'!BV25+'Echanges mensuels - EUROSTAT'!BX25)/10^4</f>
        <v>8.2933999999999994E-2</v>
      </c>
      <c r="E72" s="4" t="str">
        <f>Etiquettes!$C$5</f>
        <v>kt</v>
      </c>
      <c r="F72" s="4" t="str">
        <f>Etiquettes!$J$4</f>
        <v>2023-24</v>
      </c>
      <c r="G72" s="31" t="str">
        <f>Etiquettes!$C$3</f>
        <v>Pomme de terre</v>
      </c>
      <c r="H72" s="6" t="s">
        <v>26</v>
      </c>
      <c r="I72" s="31" t="str">
        <f>Etiquettes!$C$6</f>
        <v>France entière</v>
      </c>
      <c r="J72" s="31" t="str">
        <f t="shared" si="7"/>
        <v>Exportation de Pommes de terre, séchées, même coupées en morceaux ou en tranches, mais non autrement préparées</v>
      </c>
      <c r="K72" s="31"/>
      <c r="L72" s="4" t="str">
        <f>'Echanges mensuels - EUROSTAT'!$B$6</f>
        <v>Douanes - Eurostat</v>
      </c>
      <c r="M72" s="31" t="str" cm="1">
        <f t="array" aca="1" ref="M72" ca="1">[2]!NOM_FEUILLE('Echanges mensuels - EUROSTAT'!$A$1)</f>
        <v>Echanges mensuels - EUROSTAT</v>
      </c>
      <c r="N72" s="30" t="str">
        <f>Etiquettes!$H$11</f>
        <v>Volume</v>
      </c>
      <c r="O72" s="31" t="str">
        <f t="shared" si="6"/>
        <v>Exportation de Pommes de terre, séchées, même coupées en morceaux ou en tranches, mais non autrement préparées = 0 kt (Douanes - Eurostat)</v>
      </c>
    </row>
    <row r="73" spans="1:15">
      <c r="A73" s="4" t="str">
        <f>Produits!$B$25</f>
        <v>Fécule de pommes de terre</v>
      </c>
      <c r="B73" s="4" t="str">
        <f>'Echanges territoires'!$B$3</f>
        <v>Export</v>
      </c>
      <c r="C73" s="49">
        <f>('Echanges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EUROSTAT'!BT26+'Echanges mensuels - EUROSTAT'!BV26+'Echanges mensuels - EUROSTAT'!BX26)/10^4</f>
        <v>91.696856999999994</v>
      </c>
      <c r="E73" s="4" t="str">
        <f>Etiquettes!$C$5</f>
        <v>kt</v>
      </c>
      <c r="F73" s="4" t="str">
        <f>Etiquettes!$J$4</f>
        <v>2023-24</v>
      </c>
      <c r="G73" s="31" t="str">
        <f>Etiquettes!$C$3</f>
        <v>Pomme de terre</v>
      </c>
      <c r="H73" s="6" t="s">
        <v>26</v>
      </c>
      <c r="I73" s="31" t="str">
        <f>Etiquettes!$C$6</f>
        <v>France entière</v>
      </c>
      <c r="J73" s="31" t="str">
        <f t="shared" si="7"/>
        <v>Exportation de Fécule de pommes de terre</v>
      </c>
      <c r="K73" s="31"/>
      <c r="L73" s="4" t="str">
        <f>'Echanges mensuels - EUROSTAT'!$B$6</f>
        <v>Douanes - Eurostat</v>
      </c>
      <c r="M73" s="31" t="str" cm="1">
        <f t="array" aca="1" ref="M73" ca="1">[2]!NOM_FEUILLE('Echanges mensuels - EUROSTAT'!$A$1)</f>
        <v>Echanges mensuels - EUROSTAT</v>
      </c>
      <c r="N73" s="30" t="str">
        <f>Etiquettes!$H$11</f>
        <v>Volume</v>
      </c>
      <c r="O73" s="31" t="str">
        <f t="shared" si="6"/>
        <v>Exportation de Fécule de pommes de terre = 92 kt (Douanes - Eurostat)</v>
      </c>
    </row>
    <row r="74" spans="1:15">
      <c r="A74" s="4" t="str">
        <f>Produits!$B$34</f>
        <v>Pommes de terre, simpl. cuites, congelées</v>
      </c>
      <c r="B74" s="4" t="str">
        <f>'Echanges territoires'!$B$3</f>
        <v>Export</v>
      </c>
      <c r="C74" s="49">
        <f>('Echanges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EUROSTAT'!BT27+'Echanges mensuels - EUROSTAT'!BV27+'Echanges mensuels - EUROSTAT'!BX27)/10^4</f>
        <v>425.19206999999994</v>
      </c>
      <c r="E74" s="4" t="str">
        <f>Etiquettes!$C$5</f>
        <v>kt</v>
      </c>
      <c r="F74" s="4" t="str">
        <f>Etiquettes!$J$4</f>
        <v>2023-24</v>
      </c>
      <c r="G74" s="31" t="str">
        <f>Etiquettes!$C$3</f>
        <v>Pomme de terre</v>
      </c>
      <c r="H74" s="6" t="s">
        <v>26</v>
      </c>
      <c r="I74" s="31" t="str">
        <f>Etiquettes!$C$6</f>
        <v>France entière</v>
      </c>
      <c r="J74" s="31" t="str">
        <f t="shared" si="7"/>
        <v>Exportation de Pommes de terre, simpl. cuites, congelées</v>
      </c>
      <c r="K74" s="31"/>
      <c r="L74" s="4" t="str">
        <f>'Echanges mensuels - EUROSTAT'!$B$6</f>
        <v>Douanes - Eurostat</v>
      </c>
      <c r="M74" s="31" t="str" cm="1">
        <f t="array" aca="1" ref="M74" ca="1">[2]!NOM_FEUILLE('Echanges mensuels - EUROSTAT'!$A$1)</f>
        <v>Echanges mensuels - EUROSTAT</v>
      </c>
      <c r="N74" s="30" t="str">
        <f>Etiquettes!$H$11</f>
        <v>Volume</v>
      </c>
      <c r="O74" s="31" t="str">
        <f t="shared" si="6"/>
        <v>Exportation de Pommes de terre, simpl. cuites, congelées = 425 kt (Douanes - Eurostat)</v>
      </c>
    </row>
    <row r="75" spans="1:15">
      <c r="A75" s="4" t="str">
        <f>Produits!$B$42</f>
        <v>Pommes de terre, préparées ou conservées sous forme de farines, semoules ou flocons, congelées</v>
      </c>
      <c r="B75" s="4" t="str">
        <f>'Echanges territoires'!$B$3</f>
        <v>Export</v>
      </c>
      <c r="C75" s="49">
        <f>('Echanges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EUROSTAT'!BT28+'Echanges mensuels - EUROSTAT'!BV28+'Echanges mensuels - EUROSTAT'!BX28)/10^4</f>
        <v>0.480653</v>
      </c>
      <c r="E75" s="4" t="str">
        <f>Etiquettes!$C$5</f>
        <v>kt</v>
      </c>
      <c r="F75" s="4" t="str">
        <f>Etiquettes!$J$4</f>
        <v>2023-24</v>
      </c>
      <c r="G75" s="31" t="str">
        <f>Etiquettes!$C$3</f>
        <v>Pomme de terre</v>
      </c>
      <c r="H75" s="6" t="s">
        <v>26</v>
      </c>
      <c r="I75" s="31" t="str">
        <f>Etiquettes!$C$6</f>
        <v>France entière</v>
      </c>
      <c r="J75" s="31" t="str">
        <f t="shared" si="7"/>
        <v>Exportation de Pommes de terre, préparées ou conservées sous forme de farines, semoules ou flocons, congelées</v>
      </c>
      <c r="K75" s="31"/>
      <c r="L75" s="4" t="str">
        <f>'Echanges mensuels - EUROSTAT'!$B$6</f>
        <v>Douanes - Eurostat</v>
      </c>
      <c r="M75" s="31" t="str" cm="1">
        <f t="array" aca="1" ref="M75" ca="1">[2]!NOM_FEUILLE('Echanges mensuels - EUROSTAT'!$A$1)</f>
        <v>Echanges mensuels - EUROSTAT</v>
      </c>
      <c r="N75" s="30" t="str">
        <f>Etiquettes!$H$11</f>
        <v>Volume</v>
      </c>
      <c r="O75" s="31" t="str">
        <f t="shared" si="6"/>
        <v>Exportation de Pommes de terre, préparées ou conservées sous forme de farines, semoules ou flocons, congelées = 0 kt (Douanes - Eurostat)</v>
      </c>
    </row>
    <row r="76" spans="1:15">
      <c r="A76" s="4" t="str">
        <f>Produits!$B$33</f>
        <v>Pommes de terre, préparées ou conservées autrement qu'au vinaigre ou à l'acide acétique, congelées (à l'excl. des pommes de terre simpl. cuites ou des pommes de terre sous forme de farines, semoules ou flocons)</v>
      </c>
      <c r="B76" s="4" t="str">
        <f>'Echanges territoires'!$B$3</f>
        <v>Export</v>
      </c>
      <c r="C76" s="49">
        <f>('Echanges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EUROSTAT'!BT29+'Echanges mensuels - EUROSTAT'!BV29+'Echanges mensuels - EUROSTAT'!BX29)/10^4</f>
        <v>74.671543</v>
      </c>
      <c r="E76" s="4" t="str">
        <f>Etiquettes!$C$5</f>
        <v>kt</v>
      </c>
      <c r="F76" s="4" t="str">
        <f>Etiquettes!$J$4</f>
        <v>2023-24</v>
      </c>
      <c r="G76" s="31" t="str">
        <f>Etiquettes!$C$3</f>
        <v>Pomme de terre</v>
      </c>
      <c r="H76" s="6" t="s">
        <v>26</v>
      </c>
      <c r="I76" s="31" t="str">
        <f>Etiquettes!$C$6</f>
        <v>France entière</v>
      </c>
      <c r="J76" s="31" t="str">
        <f t="shared" si="7"/>
        <v>Exportation de Pommes de terre, préparées ou conservées autrement qu'au vinaigre ou à l'acide acétique, congelées (à l'excl. des pommes de terre simpl. cuites ou des pommes de terre sous forme de farines, semoules ou flocons)</v>
      </c>
      <c r="K76" s="31"/>
      <c r="L76" s="4" t="str">
        <f>'Echanges mensuels - EUROSTAT'!$B$6</f>
        <v>Douanes - Eurostat</v>
      </c>
      <c r="M76" s="31" t="str" cm="1">
        <f t="array" aca="1" ref="M76" ca="1">[2]!NOM_FEUILLE('Echanges mensuels - EUROSTAT'!$A$1)</f>
        <v>Echanges mensuels - EUROSTAT</v>
      </c>
      <c r="N76" s="30" t="str">
        <f>Etiquettes!$H$11</f>
        <v>Volume</v>
      </c>
      <c r="O76" s="31" t="str">
        <f t="shared" si="6"/>
        <v>Exportation de Pommes de terre, préparées ou conservées autrement qu'au vinaigre ou à l'acide acétique, congelées (à l'excl. des pommes de terre simpl. cuites ou des pommes de terre sous forme de farines, semoules ou flocons) = 75 kt (Douanes - Eurostat)</v>
      </c>
    </row>
    <row r="77" spans="1:15">
      <c r="A77" s="4" t="str">
        <f>Produits!$B$40</f>
        <v>Pommes de terre, sous forme de farines, semoules ou flocons, non congelées</v>
      </c>
      <c r="B77" s="4" t="str">
        <f>'Echanges territoires'!$B$3</f>
        <v>Export</v>
      </c>
      <c r="C77" s="49">
        <f>('Echanges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EUROSTAT'!BT30+'Echanges mensuels - EUROSTAT'!BV30+'Echanges mensuels - EUROSTAT'!BX30)/10^4</f>
        <v>16.124122</v>
      </c>
      <c r="E77" s="4" t="str">
        <f>Etiquettes!$C$5</f>
        <v>kt</v>
      </c>
      <c r="F77" s="4" t="str">
        <f>Etiquettes!$J$4</f>
        <v>2023-24</v>
      </c>
      <c r="G77" s="31" t="str">
        <f>Etiquettes!$C$3</f>
        <v>Pomme de terre</v>
      </c>
      <c r="H77" s="6" t="s">
        <v>26</v>
      </c>
      <c r="I77" s="31" t="str">
        <f>Etiquettes!$C$6</f>
        <v>France entière</v>
      </c>
      <c r="J77" s="31" t="str">
        <f t="shared" si="7"/>
        <v>Exportation de Pommes de terre, sous forme de farines, semoules ou flocons, non congelées</v>
      </c>
      <c r="K77" s="31"/>
      <c r="L77" s="4" t="str">
        <f>'Echanges mensuels - EUROSTAT'!$B$6</f>
        <v>Douanes - Eurostat</v>
      </c>
      <c r="M77" s="31" t="str" cm="1">
        <f t="array" aca="1" ref="M77" ca="1">[2]!NOM_FEUILLE('Echanges mensuels - EUROSTAT'!$A$1)</f>
        <v>Echanges mensuels - EUROSTAT</v>
      </c>
      <c r="N77" s="30" t="str">
        <f>Etiquettes!$H$11</f>
        <v>Volume</v>
      </c>
      <c r="O77" s="31" t="str">
        <f t="shared" si="6"/>
        <v>Exportation de Pommes de terre, sous forme de farines, semoules ou flocons, non congelées = 16 kt (Douanes - Eurostat)</v>
      </c>
    </row>
    <row r="78" spans="1:15">
      <c r="A78" s="4" t="str">
        <f>Produits!$B$45</f>
        <v>Pommes de terre, en fines tranches, frites, même salées ou aromatisées, en emballages hermétiquement clos, propres à la consommation en l'état, non congelées</v>
      </c>
      <c r="B78" s="4" t="str">
        <f>'Echanges territoires'!$B$3</f>
        <v>Export</v>
      </c>
      <c r="C78" s="49">
        <f>('Echanges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EUROSTAT'!BT31+'Echanges mensuels - EUROSTAT'!BV31+'Echanges mensuels - EUROSTAT'!BX31)/10^4</f>
        <v>11.262053</v>
      </c>
      <c r="E78" s="4" t="str">
        <f>Etiquettes!$C$5</f>
        <v>kt</v>
      </c>
      <c r="F78" s="4" t="str">
        <f>Etiquettes!$J$4</f>
        <v>2023-24</v>
      </c>
      <c r="G78" s="31" t="str">
        <f>Etiquettes!$C$3</f>
        <v>Pomme de terre</v>
      </c>
      <c r="H78" s="6" t="s">
        <v>26</v>
      </c>
      <c r="I78" s="31" t="str">
        <f>Etiquettes!$C$6</f>
        <v>France entière</v>
      </c>
      <c r="J78" s="31" t="str">
        <f t="shared" si="7"/>
        <v>Exportation de Pommes de terre, en fines tranches, frites, même salées ou aromatisées, en emballages hermétiquement clos, propres à la consommation en l'état, non congelées</v>
      </c>
      <c r="K78" s="31"/>
      <c r="L78" s="4" t="str">
        <f>'Echanges mensuels - EUROSTAT'!$B$6</f>
        <v>Douanes - Eurostat</v>
      </c>
      <c r="M78" s="31" t="str" cm="1">
        <f t="array" aca="1" ref="M78" ca="1">[2]!NOM_FEUILLE('Echanges mensuels - EUROSTAT'!$A$1)</f>
        <v>Echanges mensuels - EUROSTAT</v>
      </c>
      <c r="N78" s="30" t="str">
        <f>Etiquettes!$H$11</f>
        <v>Volume</v>
      </c>
      <c r="O78" s="31" t="str">
        <f t="shared" si="6"/>
        <v>Exportation de Pommes de terre, en fines tranches, frites, même salées ou aromatisées, en emballages hermétiquement clos, propres à la consommation en l'état, non congelées = 11 kt (Douanes - Eurostat)</v>
      </c>
    </row>
    <row r="79" spans="1:15">
      <c r="A79"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79" s="4" t="str">
        <f>'Echanges territoires'!$B$3</f>
        <v>Export</v>
      </c>
      <c r="C79" s="49">
        <f>('Echanges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EUROSTAT'!BT32+'Echanges mensuels - EUROSTAT'!BV32+'Echanges mensuels - EUROSTAT'!BX32)/10^4</f>
        <v>5.1001030000000007</v>
      </c>
      <c r="E79" s="4" t="str">
        <f>Etiquettes!$C$5</f>
        <v>kt</v>
      </c>
      <c r="F79" s="4" t="str">
        <f>Etiquettes!$J$4</f>
        <v>2023-24</v>
      </c>
      <c r="G79" s="31" t="str">
        <f>Etiquettes!$C$3</f>
        <v>Pomme de terre</v>
      </c>
      <c r="H79" s="6" t="s">
        <v>26</v>
      </c>
      <c r="I79" s="31" t="str">
        <f>Etiquettes!$C$6</f>
        <v>France entière</v>
      </c>
      <c r="J79" s="31" t="str">
        <f t="shared" si="7"/>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31"/>
      <c r="L79" s="4" t="str">
        <f>'Echanges mensuels - EUROSTAT'!$B$6</f>
        <v>Douanes - Eurostat</v>
      </c>
      <c r="M79" s="31" t="str" cm="1">
        <f t="array" aca="1" ref="M79" ca="1">[2]!NOM_FEUILLE('Echanges mensuels - EUROSTAT'!$A$1)</f>
        <v>Echanges mensuels - EUROSTAT</v>
      </c>
      <c r="N79" s="30" t="str">
        <f>Etiquettes!$H$11</f>
        <v>Volume</v>
      </c>
      <c r="O79" s="31" t="str">
        <f t="shared" si="6"/>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53BB-9E42-4AB5-BB2E-18398AAFAAE8}">
  <sheetPr>
    <tabColor rgb="FFFFC000"/>
  </sheetPr>
  <dimension ref="A1:BX35"/>
  <sheetViews>
    <sheetView workbookViewId="0">
      <pane xSplit="4" ySplit="19" topLeftCell="E20" activePane="bottomRight" state="frozen"/>
      <selection pane="topRight"/>
      <selection pane="bottomLeft"/>
      <selection pane="bottomRight" activeCell="G39" sqref="G39"/>
    </sheetView>
  </sheetViews>
  <sheetFormatPr baseColWidth="10" defaultColWidth="8.88671875" defaultRowHeight="11.4" customHeight="1"/>
  <cols>
    <col min="1" max="1" width="12.109375" style="48" bestFit="1" customWidth="1"/>
    <col min="2" max="2" width="26.109375" style="48" bestFit="1" customWidth="1"/>
    <col min="3" max="3" width="14.88671875" style="34" customWidth="1"/>
    <col min="4" max="4" width="72.44140625" style="34" customWidth="1"/>
    <col min="5" max="76" width="11" style="34" customWidth="1"/>
    <col min="77" max="16384" width="8.88671875" style="34"/>
  </cols>
  <sheetData>
    <row r="1" spans="1:5" s="48" customFormat="1" ht="15" thickBot="1">
      <c r="A1" s="263" t="s">
        <v>194</v>
      </c>
      <c r="B1" s="264"/>
    </row>
    <row r="2" spans="1:5" s="48" customFormat="1" ht="14.4">
      <c r="A2" s="42" t="s">
        <v>195</v>
      </c>
      <c r="B2" s="43" t="s">
        <v>241</v>
      </c>
    </row>
    <row r="3" spans="1:5" s="48" customFormat="1" ht="14.4">
      <c r="A3" s="44" t="s">
        <v>10</v>
      </c>
      <c r="B3" s="45" t="s">
        <v>283</v>
      </c>
    </row>
    <row r="4" spans="1:5" s="48" customFormat="1" ht="14.4">
      <c r="A4" s="44" t="s">
        <v>22</v>
      </c>
      <c r="B4" s="45" t="s">
        <v>40</v>
      </c>
    </row>
    <row r="5" spans="1:5" s="48" customFormat="1" ht="14.4">
      <c r="A5" s="44" t="s">
        <v>20</v>
      </c>
      <c r="B5" s="45" t="s">
        <v>198</v>
      </c>
    </row>
    <row r="6" spans="1:5" s="48" customFormat="1" ht="14.4">
      <c r="A6" s="44" t="s">
        <v>28</v>
      </c>
      <c r="B6" s="4" t="s">
        <v>242</v>
      </c>
    </row>
    <row r="7" spans="1:5" s="48" customFormat="1" ht="15" thickBot="1">
      <c r="A7" s="46" t="s">
        <v>193</v>
      </c>
      <c r="B7" s="47" t="s">
        <v>199</v>
      </c>
    </row>
    <row r="8" spans="1:5" ht="14.4">
      <c r="C8" s="33" t="s">
        <v>282</v>
      </c>
    </row>
    <row r="9" spans="1:5" ht="14.4">
      <c r="C9" s="33" t="s">
        <v>158</v>
      </c>
      <c r="D9" s="35" t="s">
        <v>243</v>
      </c>
    </row>
    <row r="10" spans="1:5" ht="14.4">
      <c r="C10" s="33" t="s">
        <v>160</v>
      </c>
      <c r="D10" s="33" t="s">
        <v>244</v>
      </c>
    </row>
    <row r="11" spans="1:5" ht="14.4"/>
    <row r="12" spans="1:5" ht="14.4">
      <c r="C12" s="35" t="s">
        <v>162</v>
      </c>
      <c r="E12" s="33" t="s">
        <v>245</v>
      </c>
    </row>
    <row r="13" spans="1:5" ht="14.4">
      <c r="C13" s="35" t="s">
        <v>206</v>
      </c>
      <c r="E13" s="33" t="s">
        <v>207</v>
      </c>
    </row>
    <row r="14" spans="1:5" ht="14.4">
      <c r="C14" s="35" t="s">
        <v>208</v>
      </c>
      <c r="E14" s="33" t="s">
        <v>209</v>
      </c>
    </row>
    <row r="15" spans="1:5" ht="14.4">
      <c r="C15" s="35" t="s">
        <v>165</v>
      </c>
      <c r="E15" s="33" t="s">
        <v>210</v>
      </c>
    </row>
    <row r="16" spans="1:5" ht="14.4"/>
    <row r="17" spans="3:76" ht="14.4">
      <c r="C17" s="265" t="s">
        <v>167</v>
      </c>
      <c r="D17" s="265" t="s">
        <v>167</v>
      </c>
      <c r="E17" s="266" t="s">
        <v>246</v>
      </c>
      <c r="F17" s="266" t="s">
        <v>246</v>
      </c>
      <c r="G17" s="266" t="s">
        <v>247</v>
      </c>
      <c r="H17" s="266" t="s">
        <v>247</v>
      </c>
      <c r="I17" s="266" t="s">
        <v>248</v>
      </c>
      <c r="J17" s="266" t="s">
        <v>248</v>
      </c>
      <c r="K17" s="266" t="s">
        <v>249</v>
      </c>
      <c r="L17" s="266" t="s">
        <v>249</v>
      </c>
      <c r="M17" s="266" t="s">
        <v>250</v>
      </c>
      <c r="N17" s="266" t="s">
        <v>250</v>
      </c>
      <c r="O17" s="266" t="s">
        <v>251</v>
      </c>
      <c r="P17" s="266" t="s">
        <v>251</v>
      </c>
      <c r="Q17" s="266" t="s">
        <v>252</v>
      </c>
      <c r="R17" s="266" t="s">
        <v>252</v>
      </c>
      <c r="S17" s="266" t="s">
        <v>253</v>
      </c>
      <c r="T17" s="266" t="s">
        <v>253</v>
      </c>
      <c r="U17" s="266" t="s">
        <v>254</v>
      </c>
      <c r="V17" s="266" t="s">
        <v>254</v>
      </c>
      <c r="W17" s="266" t="s">
        <v>255</v>
      </c>
      <c r="X17" s="266" t="s">
        <v>255</v>
      </c>
      <c r="Y17" s="266" t="s">
        <v>256</v>
      </c>
      <c r="Z17" s="266" t="s">
        <v>256</v>
      </c>
      <c r="AA17" s="266" t="s">
        <v>257</v>
      </c>
      <c r="AB17" s="266" t="s">
        <v>257</v>
      </c>
      <c r="AC17" s="266" t="s">
        <v>258</v>
      </c>
      <c r="AD17" s="266" t="s">
        <v>258</v>
      </c>
      <c r="AE17" s="266" t="s">
        <v>259</v>
      </c>
      <c r="AF17" s="266" t="s">
        <v>259</v>
      </c>
      <c r="AG17" s="266" t="s">
        <v>260</v>
      </c>
      <c r="AH17" s="266" t="s">
        <v>260</v>
      </c>
      <c r="AI17" s="266" t="s">
        <v>261</v>
      </c>
      <c r="AJ17" s="266" t="s">
        <v>261</v>
      </c>
      <c r="AK17" s="266" t="s">
        <v>262</v>
      </c>
      <c r="AL17" s="266" t="s">
        <v>262</v>
      </c>
      <c r="AM17" s="266" t="s">
        <v>263</v>
      </c>
      <c r="AN17" s="266" t="s">
        <v>263</v>
      </c>
      <c r="AO17" s="266" t="s">
        <v>264</v>
      </c>
      <c r="AP17" s="266" t="s">
        <v>264</v>
      </c>
      <c r="AQ17" s="266" t="s">
        <v>265</v>
      </c>
      <c r="AR17" s="266" t="s">
        <v>265</v>
      </c>
      <c r="AS17" s="266" t="s">
        <v>266</v>
      </c>
      <c r="AT17" s="266" t="s">
        <v>266</v>
      </c>
      <c r="AU17" s="266" t="s">
        <v>267</v>
      </c>
      <c r="AV17" s="266" t="s">
        <v>267</v>
      </c>
      <c r="AW17" s="266" t="s">
        <v>268</v>
      </c>
      <c r="AX17" s="266" t="s">
        <v>268</v>
      </c>
      <c r="AY17" s="266" t="s">
        <v>269</v>
      </c>
      <c r="AZ17" s="266" t="s">
        <v>269</v>
      </c>
      <c r="BA17" s="266" t="s">
        <v>270</v>
      </c>
      <c r="BB17" s="266" t="s">
        <v>270</v>
      </c>
      <c r="BC17" s="266" t="s">
        <v>271</v>
      </c>
      <c r="BD17" s="266" t="s">
        <v>271</v>
      </c>
      <c r="BE17" s="266" t="s">
        <v>272</v>
      </c>
      <c r="BF17" s="266" t="s">
        <v>272</v>
      </c>
      <c r="BG17" s="266" t="s">
        <v>273</v>
      </c>
      <c r="BH17" s="266" t="s">
        <v>273</v>
      </c>
      <c r="BI17" s="266" t="s">
        <v>274</v>
      </c>
      <c r="BJ17" s="266" t="s">
        <v>274</v>
      </c>
      <c r="BK17" s="266" t="s">
        <v>275</v>
      </c>
      <c r="BL17" s="266" t="s">
        <v>275</v>
      </c>
      <c r="BM17" s="266" t="s">
        <v>276</v>
      </c>
      <c r="BN17" s="266" t="s">
        <v>276</v>
      </c>
      <c r="BO17" s="266" t="s">
        <v>277</v>
      </c>
      <c r="BP17" s="266" t="s">
        <v>277</v>
      </c>
      <c r="BQ17" s="266" t="s">
        <v>278</v>
      </c>
      <c r="BR17" s="266" t="s">
        <v>278</v>
      </c>
      <c r="BS17" s="266" t="s">
        <v>279</v>
      </c>
      <c r="BT17" s="266" t="s">
        <v>279</v>
      </c>
      <c r="BU17" s="266" t="s">
        <v>280</v>
      </c>
      <c r="BV17" s="266" t="s">
        <v>280</v>
      </c>
      <c r="BW17" s="266" t="s">
        <v>281</v>
      </c>
      <c r="BX17" s="266" t="s">
        <v>281</v>
      </c>
    </row>
    <row r="18" spans="3:76" ht="14.4">
      <c r="C18" s="265" t="s">
        <v>211</v>
      </c>
      <c r="D18" s="265" t="s">
        <v>211</v>
      </c>
      <c r="E18" s="36" t="s">
        <v>212</v>
      </c>
      <c r="F18" s="36" t="s">
        <v>213</v>
      </c>
      <c r="G18" s="36" t="s">
        <v>212</v>
      </c>
      <c r="H18" s="36" t="s">
        <v>213</v>
      </c>
      <c r="I18" s="36" t="s">
        <v>212</v>
      </c>
      <c r="J18" s="36" t="s">
        <v>213</v>
      </c>
      <c r="K18" s="36" t="s">
        <v>212</v>
      </c>
      <c r="L18" s="36" t="s">
        <v>213</v>
      </c>
      <c r="M18" s="36" t="s">
        <v>212</v>
      </c>
      <c r="N18" s="36" t="s">
        <v>213</v>
      </c>
      <c r="O18" s="36" t="s">
        <v>212</v>
      </c>
      <c r="P18" s="36" t="s">
        <v>213</v>
      </c>
      <c r="Q18" s="36" t="s">
        <v>212</v>
      </c>
      <c r="R18" s="36" t="s">
        <v>213</v>
      </c>
      <c r="S18" s="36" t="s">
        <v>212</v>
      </c>
      <c r="T18" s="36" t="s">
        <v>213</v>
      </c>
      <c r="U18" s="36" t="s">
        <v>212</v>
      </c>
      <c r="V18" s="36" t="s">
        <v>213</v>
      </c>
      <c r="W18" s="36" t="s">
        <v>212</v>
      </c>
      <c r="X18" s="36" t="s">
        <v>213</v>
      </c>
      <c r="Y18" s="36" t="s">
        <v>212</v>
      </c>
      <c r="Z18" s="36" t="s">
        <v>213</v>
      </c>
      <c r="AA18" s="36" t="s">
        <v>212</v>
      </c>
      <c r="AB18" s="36" t="s">
        <v>213</v>
      </c>
      <c r="AC18" s="36" t="s">
        <v>212</v>
      </c>
      <c r="AD18" s="36" t="s">
        <v>213</v>
      </c>
      <c r="AE18" s="36" t="s">
        <v>212</v>
      </c>
      <c r="AF18" s="36" t="s">
        <v>213</v>
      </c>
      <c r="AG18" s="36" t="s">
        <v>212</v>
      </c>
      <c r="AH18" s="36" t="s">
        <v>213</v>
      </c>
      <c r="AI18" s="36" t="s">
        <v>212</v>
      </c>
      <c r="AJ18" s="36" t="s">
        <v>213</v>
      </c>
      <c r="AK18" s="36" t="s">
        <v>212</v>
      </c>
      <c r="AL18" s="36" t="s">
        <v>213</v>
      </c>
      <c r="AM18" s="36" t="s">
        <v>212</v>
      </c>
      <c r="AN18" s="36" t="s">
        <v>213</v>
      </c>
      <c r="AO18" s="36" t="s">
        <v>212</v>
      </c>
      <c r="AP18" s="36" t="s">
        <v>213</v>
      </c>
      <c r="AQ18" s="36" t="s">
        <v>212</v>
      </c>
      <c r="AR18" s="36" t="s">
        <v>213</v>
      </c>
      <c r="AS18" s="36" t="s">
        <v>212</v>
      </c>
      <c r="AT18" s="36" t="s">
        <v>213</v>
      </c>
      <c r="AU18" s="36" t="s">
        <v>212</v>
      </c>
      <c r="AV18" s="36" t="s">
        <v>213</v>
      </c>
      <c r="AW18" s="36" t="s">
        <v>212</v>
      </c>
      <c r="AX18" s="36" t="s">
        <v>213</v>
      </c>
      <c r="AY18" s="36" t="s">
        <v>212</v>
      </c>
      <c r="AZ18" s="36" t="s">
        <v>213</v>
      </c>
      <c r="BA18" s="36" t="s">
        <v>212</v>
      </c>
      <c r="BB18" s="36" t="s">
        <v>213</v>
      </c>
      <c r="BC18" s="36" t="s">
        <v>212</v>
      </c>
      <c r="BD18" s="36" t="s">
        <v>213</v>
      </c>
      <c r="BE18" s="36" t="s">
        <v>212</v>
      </c>
      <c r="BF18" s="36" t="s">
        <v>213</v>
      </c>
      <c r="BG18" s="36" t="s">
        <v>212</v>
      </c>
      <c r="BH18" s="36" t="s">
        <v>213</v>
      </c>
      <c r="BI18" s="36" t="s">
        <v>212</v>
      </c>
      <c r="BJ18" s="36" t="s">
        <v>213</v>
      </c>
      <c r="BK18" s="36" t="s">
        <v>212</v>
      </c>
      <c r="BL18" s="36" t="s">
        <v>213</v>
      </c>
      <c r="BM18" s="36" t="s">
        <v>212</v>
      </c>
      <c r="BN18" s="36" t="s">
        <v>213</v>
      </c>
      <c r="BO18" s="36" t="s">
        <v>212</v>
      </c>
      <c r="BP18" s="36" t="s">
        <v>213</v>
      </c>
      <c r="BQ18" s="36" t="s">
        <v>212</v>
      </c>
      <c r="BR18" s="36" t="s">
        <v>213</v>
      </c>
      <c r="BS18" s="36" t="s">
        <v>212</v>
      </c>
      <c r="BT18" s="36" t="s">
        <v>213</v>
      </c>
      <c r="BU18" s="36" t="s">
        <v>212</v>
      </c>
      <c r="BV18" s="36" t="s">
        <v>213</v>
      </c>
      <c r="BW18" s="36" t="s">
        <v>212</v>
      </c>
      <c r="BX18" s="36" t="s">
        <v>213</v>
      </c>
    </row>
    <row r="19" spans="3:76" ht="14.4">
      <c r="C19" s="37" t="s">
        <v>214</v>
      </c>
      <c r="D19" s="37" t="s">
        <v>215</v>
      </c>
      <c r="E19" s="38" t="s">
        <v>173</v>
      </c>
      <c r="F19" s="38" t="s">
        <v>173</v>
      </c>
      <c r="G19" s="38" t="s">
        <v>173</v>
      </c>
      <c r="H19" s="38" t="s">
        <v>173</v>
      </c>
      <c r="I19" s="38" t="s">
        <v>173</v>
      </c>
      <c r="J19" s="38" t="s">
        <v>173</v>
      </c>
      <c r="K19" s="38" t="s">
        <v>173</v>
      </c>
      <c r="L19" s="38" t="s">
        <v>173</v>
      </c>
      <c r="M19" s="38" t="s">
        <v>173</v>
      </c>
      <c r="N19" s="38" t="s">
        <v>173</v>
      </c>
      <c r="O19" s="38" t="s">
        <v>173</v>
      </c>
      <c r="P19" s="38" t="s">
        <v>173</v>
      </c>
      <c r="Q19" s="38" t="s">
        <v>173</v>
      </c>
      <c r="R19" s="38" t="s">
        <v>173</v>
      </c>
      <c r="S19" s="38" t="s">
        <v>173</v>
      </c>
      <c r="T19" s="38" t="s">
        <v>173</v>
      </c>
      <c r="U19" s="38" t="s">
        <v>173</v>
      </c>
      <c r="V19" s="38" t="s">
        <v>173</v>
      </c>
      <c r="W19" s="38" t="s">
        <v>173</v>
      </c>
      <c r="X19" s="38" t="s">
        <v>173</v>
      </c>
      <c r="Y19" s="38" t="s">
        <v>173</v>
      </c>
      <c r="Z19" s="38" t="s">
        <v>173</v>
      </c>
      <c r="AA19" s="38" t="s">
        <v>173</v>
      </c>
      <c r="AB19" s="38" t="s">
        <v>173</v>
      </c>
      <c r="AC19" s="38" t="s">
        <v>173</v>
      </c>
      <c r="AD19" s="38" t="s">
        <v>173</v>
      </c>
      <c r="AE19" s="38" t="s">
        <v>173</v>
      </c>
      <c r="AF19" s="38" t="s">
        <v>173</v>
      </c>
      <c r="AG19" s="38" t="s">
        <v>173</v>
      </c>
      <c r="AH19" s="38" t="s">
        <v>173</v>
      </c>
      <c r="AI19" s="38" t="s">
        <v>173</v>
      </c>
      <c r="AJ19" s="38" t="s">
        <v>173</v>
      </c>
      <c r="AK19" s="38" t="s">
        <v>173</v>
      </c>
      <c r="AL19" s="38" t="s">
        <v>173</v>
      </c>
      <c r="AM19" s="38" t="s">
        <v>173</v>
      </c>
      <c r="AN19" s="38" t="s">
        <v>173</v>
      </c>
      <c r="AO19" s="38" t="s">
        <v>173</v>
      </c>
      <c r="AP19" s="38" t="s">
        <v>173</v>
      </c>
      <c r="AQ19" s="38" t="s">
        <v>173</v>
      </c>
      <c r="AR19" s="38" t="s">
        <v>173</v>
      </c>
      <c r="AS19" s="38" t="s">
        <v>173</v>
      </c>
      <c r="AT19" s="38" t="s">
        <v>173</v>
      </c>
      <c r="AU19" s="38" t="s">
        <v>173</v>
      </c>
      <c r="AV19" s="38" t="s">
        <v>173</v>
      </c>
      <c r="AW19" s="38" t="s">
        <v>173</v>
      </c>
      <c r="AX19" s="38" t="s">
        <v>173</v>
      </c>
      <c r="AY19" s="38" t="s">
        <v>173</v>
      </c>
      <c r="AZ19" s="38" t="s">
        <v>173</v>
      </c>
      <c r="BA19" s="38" t="s">
        <v>173</v>
      </c>
      <c r="BB19" s="38" t="s">
        <v>173</v>
      </c>
      <c r="BC19" s="38" t="s">
        <v>173</v>
      </c>
      <c r="BD19" s="38" t="s">
        <v>173</v>
      </c>
      <c r="BE19" s="38" t="s">
        <v>173</v>
      </c>
      <c r="BF19" s="38" t="s">
        <v>173</v>
      </c>
      <c r="BG19" s="38" t="s">
        <v>173</v>
      </c>
      <c r="BH19" s="38" t="s">
        <v>173</v>
      </c>
      <c r="BI19" s="38" t="s">
        <v>173</v>
      </c>
      <c r="BJ19" s="38" t="s">
        <v>173</v>
      </c>
      <c r="BK19" s="38" t="s">
        <v>173</v>
      </c>
      <c r="BL19" s="38" t="s">
        <v>173</v>
      </c>
      <c r="BM19" s="38" t="s">
        <v>173</v>
      </c>
      <c r="BN19" s="38" t="s">
        <v>173</v>
      </c>
      <c r="BO19" s="38" t="s">
        <v>173</v>
      </c>
      <c r="BP19" s="38" t="s">
        <v>173</v>
      </c>
      <c r="BQ19" s="38" t="s">
        <v>173</v>
      </c>
      <c r="BR19" s="38" t="s">
        <v>173</v>
      </c>
      <c r="BS19" s="38" t="s">
        <v>173</v>
      </c>
      <c r="BT19" s="38" t="s">
        <v>173</v>
      </c>
      <c r="BU19" s="38" t="s">
        <v>173</v>
      </c>
      <c r="BV19" s="38" t="s">
        <v>173</v>
      </c>
      <c r="BW19" s="38" t="s">
        <v>173</v>
      </c>
      <c r="BX19" s="38" t="s">
        <v>173</v>
      </c>
    </row>
    <row r="20" spans="3:76" ht="14.4">
      <c r="C20" s="39" t="s">
        <v>216</v>
      </c>
      <c r="D20" s="39" t="s">
        <v>217</v>
      </c>
      <c r="E20" s="57">
        <v>3295.57</v>
      </c>
      <c r="F20" s="57">
        <v>193.81</v>
      </c>
      <c r="G20" s="57">
        <v>220.11</v>
      </c>
      <c r="H20" s="57">
        <v>12.15</v>
      </c>
      <c r="I20" s="57">
        <v>627.92999999999995</v>
      </c>
      <c r="J20" s="57">
        <v>36899.17</v>
      </c>
      <c r="K20" s="57">
        <v>1370.85</v>
      </c>
      <c r="L20" s="57">
        <v>159738.85999999999</v>
      </c>
      <c r="M20" s="57">
        <v>9612.9500000000007</v>
      </c>
      <c r="N20" s="57">
        <v>386071.41</v>
      </c>
      <c r="O20" s="57">
        <v>42038.65</v>
      </c>
      <c r="P20" s="57">
        <v>353971.26</v>
      </c>
      <c r="Q20" s="57">
        <v>48176.18</v>
      </c>
      <c r="R20" s="57">
        <v>173769.53</v>
      </c>
      <c r="S20" s="57">
        <v>50356.82</v>
      </c>
      <c r="T20" s="57">
        <v>104033.27</v>
      </c>
      <c r="U20" s="57">
        <v>106385.72</v>
      </c>
      <c r="V20" s="57">
        <v>168705.84</v>
      </c>
      <c r="W20" s="57">
        <v>105946.33</v>
      </c>
      <c r="X20" s="57">
        <v>200063.06</v>
      </c>
      <c r="Y20" s="57">
        <v>54096.21</v>
      </c>
      <c r="Z20" s="57">
        <v>51870.44</v>
      </c>
      <c r="AA20" s="57">
        <v>20539.62</v>
      </c>
      <c r="AB20" s="57">
        <v>6381.02</v>
      </c>
      <c r="AC20" s="57">
        <v>2110.34</v>
      </c>
      <c r="AD20" s="57">
        <v>9733.1200000000008</v>
      </c>
      <c r="AE20" s="57">
        <v>2803.14</v>
      </c>
      <c r="AF20" s="58">
        <v>216.3</v>
      </c>
      <c r="AG20" s="57">
        <v>810.88</v>
      </c>
      <c r="AH20" s="58">
        <v>41832.5</v>
      </c>
      <c r="AI20" s="57">
        <v>844.22</v>
      </c>
      <c r="AJ20" s="57">
        <v>378175.22</v>
      </c>
      <c r="AK20" s="57">
        <v>2673.54</v>
      </c>
      <c r="AL20" s="57">
        <v>354396.85</v>
      </c>
      <c r="AM20" s="57">
        <v>3354.13</v>
      </c>
      <c r="AN20" s="57">
        <v>309886.75</v>
      </c>
      <c r="AO20" s="57">
        <v>23232.45</v>
      </c>
      <c r="AP20" s="57">
        <v>155954.38</v>
      </c>
      <c r="AQ20" s="57">
        <v>55864.53</v>
      </c>
      <c r="AR20" s="57">
        <v>128501.67</v>
      </c>
      <c r="AS20" s="57">
        <v>64200.46</v>
      </c>
      <c r="AT20" s="57">
        <v>207739.89</v>
      </c>
      <c r="AU20" s="57">
        <v>142280.44</v>
      </c>
      <c r="AV20" s="57">
        <v>231471.05</v>
      </c>
      <c r="AW20" s="57">
        <v>62679.77</v>
      </c>
      <c r="AX20" s="57">
        <v>51673.39</v>
      </c>
      <c r="AY20" s="57">
        <v>26948.74</v>
      </c>
      <c r="AZ20" s="57">
        <v>14577.73</v>
      </c>
      <c r="BA20" s="57">
        <v>19190.27</v>
      </c>
      <c r="BB20" s="58">
        <v>2701.1</v>
      </c>
      <c r="BC20" s="57">
        <v>14753.12</v>
      </c>
      <c r="BD20" s="57">
        <v>5078.96</v>
      </c>
      <c r="BE20" s="57">
        <v>11844.76</v>
      </c>
      <c r="BF20" s="57">
        <v>28003.96</v>
      </c>
      <c r="BG20" s="57">
        <v>7750.25</v>
      </c>
      <c r="BH20" s="57">
        <v>290477.42</v>
      </c>
      <c r="BI20" s="57">
        <v>6842.74</v>
      </c>
      <c r="BJ20" s="57">
        <v>350609.55</v>
      </c>
      <c r="BK20" s="57">
        <v>6377.49</v>
      </c>
      <c r="BL20" s="57">
        <v>400559.66</v>
      </c>
      <c r="BM20" s="57">
        <v>30491.55</v>
      </c>
      <c r="BN20" s="57">
        <v>182501.21</v>
      </c>
      <c r="BO20" s="57">
        <v>73700.84</v>
      </c>
      <c r="BP20" s="58">
        <v>199549.6</v>
      </c>
      <c r="BQ20" s="57">
        <v>142540.69</v>
      </c>
      <c r="BR20" s="57">
        <v>237454.66</v>
      </c>
      <c r="BS20" s="57">
        <v>190193.33</v>
      </c>
      <c r="BT20" s="57">
        <v>310076.83</v>
      </c>
      <c r="BU20" s="58">
        <v>114146.5</v>
      </c>
      <c r="BV20" s="57">
        <v>256858.99</v>
      </c>
      <c r="BW20" s="57">
        <v>146908.07999999999</v>
      </c>
      <c r="BX20" s="57">
        <v>83563.87</v>
      </c>
    </row>
    <row r="21" spans="3:76" ht="14.4">
      <c r="C21" s="39" t="s">
        <v>218</v>
      </c>
      <c r="D21" s="39" t="s">
        <v>219</v>
      </c>
      <c r="E21" s="59">
        <v>4192.4399999999996</v>
      </c>
      <c r="F21" s="59">
        <v>5928.49</v>
      </c>
      <c r="G21" s="59">
        <v>1197.19</v>
      </c>
      <c r="H21" s="59">
        <v>520.88</v>
      </c>
      <c r="I21" s="60">
        <v>1376.3</v>
      </c>
      <c r="J21" s="59">
        <v>14417.11</v>
      </c>
      <c r="K21" s="59">
        <v>2092.7600000000002</v>
      </c>
      <c r="L21" s="59">
        <v>42231.18</v>
      </c>
      <c r="M21" s="59">
        <v>1432.76</v>
      </c>
      <c r="N21" s="59">
        <v>50977.46</v>
      </c>
      <c r="O21" s="59">
        <v>712.55</v>
      </c>
      <c r="P21" s="59">
        <v>62569.45</v>
      </c>
      <c r="Q21" s="59">
        <v>1038.1500000000001</v>
      </c>
      <c r="R21" s="59">
        <v>66345.81</v>
      </c>
      <c r="S21" s="59">
        <v>2838.31</v>
      </c>
      <c r="T21" s="59">
        <v>60744.36</v>
      </c>
      <c r="U21" s="59">
        <v>6250.15</v>
      </c>
      <c r="V21" s="59">
        <v>81244.23</v>
      </c>
      <c r="W21" s="59">
        <v>4466.76</v>
      </c>
      <c r="X21" s="60">
        <v>58357.8</v>
      </c>
      <c r="Y21" s="59">
        <v>3954.84</v>
      </c>
      <c r="Z21" s="59">
        <v>37521.79</v>
      </c>
      <c r="AA21" s="59">
        <v>4787.0600000000004</v>
      </c>
      <c r="AB21" s="59">
        <v>60350.33</v>
      </c>
      <c r="AC21" s="59">
        <v>7622.21</v>
      </c>
      <c r="AD21" s="59">
        <v>7579.31</v>
      </c>
      <c r="AE21" s="60">
        <v>3145.5</v>
      </c>
      <c r="AF21" s="59">
        <v>47100.65</v>
      </c>
      <c r="AG21" s="59">
        <v>3360.91</v>
      </c>
      <c r="AH21" s="59">
        <v>60274.97</v>
      </c>
      <c r="AI21" s="59">
        <v>3727.87</v>
      </c>
      <c r="AJ21" s="59">
        <v>107445.07</v>
      </c>
      <c r="AK21" s="60">
        <v>2022.4</v>
      </c>
      <c r="AL21" s="59">
        <v>115191.05</v>
      </c>
      <c r="AM21" s="59">
        <v>3671.04</v>
      </c>
      <c r="AN21" s="59">
        <v>93295.31</v>
      </c>
      <c r="AO21" s="59">
        <v>3309.69</v>
      </c>
      <c r="AP21" s="59">
        <v>115624.02</v>
      </c>
      <c r="AQ21" s="60">
        <v>2500.1</v>
      </c>
      <c r="AR21" s="59">
        <v>103878.37</v>
      </c>
      <c r="AS21" s="59">
        <v>2568.16</v>
      </c>
      <c r="AT21" s="60">
        <v>135431.79999999999</v>
      </c>
      <c r="AU21" s="59">
        <v>4220.88</v>
      </c>
      <c r="AV21" s="59">
        <v>71582.48</v>
      </c>
      <c r="AW21" s="59">
        <v>2996.06</v>
      </c>
      <c r="AX21" s="59">
        <v>79722.64</v>
      </c>
      <c r="AY21" s="59">
        <v>5953.27</v>
      </c>
      <c r="AZ21" s="59">
        <v>61948.26</v>
      </c>
      <c r="BA21" s="59">
        <v>13380.71</v>
      </c>
      <c r="BB21" s="59">
        <v>64880.28</v>
      </c>
      <c r="BC21" s="59">
        <v>8928.51</v>
      </c>
      <c r="BD21" s="59">
        <v>154557.73000000001</v>
      </c>
      <c r="BE21" s="59">
        <v>11753.73</v>
      </c>
      <c r="BF21" s="59">
        <v>145377.41</v>
      </c>
      <c r="BG21" s="59">
        <v>9250.4500000000007</v>
      </c>
      <c r="BH21" s="59">
        <v>174673.67</v>
      </c>
      <c r="BI21" s="59">
        <v>11259.55</v>
      </c>
      <c r="BJ21" s="59">
        <v>186037.58</v>
      </c>
      <c r="BK21" s="59">
        <v>14588.48</v>
      </c>
      <c r="BL21" s="59">
        <v>190059.51999999999</v>
      </c>
      <c r="BM21" s="60">
        <v>13231.3</v>
      </c>
      <c r="BN21" s="59">
        <v>199340.12</v>
      </c>
      <c r="BO21" s="59">
        <v>12994.22</v>
      </c>
      <c r="BP21" s="59">
        <v>164405.38</v>
      </c>
      <c r="BQ21" s="59">
        <v>11694.85</v>
      </c>
      <c r="BR21" s="59">
        <v>169865.27</v>
      </c>
      <c r="BS21" s="59">
        <v>20401.11</v>
      </c>
      <c r="BT21" s="59">
        <v>162090.82</v>
      </c>
      <c r="BU21" s="59">
        <v>14829.64</v>
      </c>
      <c r="BV21" s="59">
        <v>161856.31</v>
      </c>
      <c r="BW21" s="59">
        <v>17825.84</v>
      </c>
      <c r="BX21" s="59">
        <v>60097.56</v>
      </c>
    </row>
    <row r="22" spans="3:76" ht="14.4">
      <c r="C22" s="39" t="s">
        <v>220</v>
      </c>
      <c r="D22" s="39" t="s">
        <v>221</v>
      </c>
      <c r="E22" s="57">
        <v>17353.349999999999</v>
      </c>
      <c r="F22" s="57">
        <v>32172.99</v>
      </c>
      <c r="G22" s="57">
        <v>12179.95</v>
      </c>
      <c r="H22" s="57">
        <v>8189.05</v>
      </c>
      <c r="I22" s="57">
        <v>13057.54</v>
      </c>
      <c r="J22" s="57">
        <v>17442.45</v>
      </c>
      <c r="K22" s="57">
        <v>11579.96</v>
      </c>
      <c r="L22" s="57">
        <v>7928.53</v>
      </c>
      <c r="M22" s="57">
        <v>16752.86</v>
      </c>
      <c r="N22" s="57">
        <v>13202.71</v>
      </c>
      <c r="O22" s="57">
        <v>11565.59</v>
      </c>
      <c r="P22" s="57">
        <v>17177.419999999998</v>
      </c>
      <c r="Q22" s="57">
        <v>12260.15</v>
      </c>
      <c r="R22" s="57">
        <v>25660.28</v>
      </c>
      <c r="S22" s="57">
        <v>21084.09</v>
      </c>
      <c r="T22" s="57">
        <v>28077.25</v>
      </c>
      <c r="U22" s="58">
        <v>69354.8</v>
      </c>
      <c r="V22" s="57">
        <v>38974.17</v>
      </c>
      <c r="W22" s="57">
        <v>54941.59</v>
      </c>
      <c r="X22" s="57">
        <v>50453.96</v>
      </c>
      <c r="Y22" s="58">
        <v>54086.9</v>
      </c>
      <c r="Z22" s="58">
        <v>54545.5</v>
      </c>
      <c r="AA22" s="58">
        <v>55692.1</v>
      </c>
      <c r="AB22" s="57">
        <v>90373.65</v>
      </c>
      <c r="AC22" s="58">
        <v>36381.199999999997</v>
      </c>
      <c r="AD22" s="58">
        <v>33506.699999999997</v>
      </c>
      <c r="AE22" s="57">
        <v>11634.46</v>
      </c>
      <c r="AF22" s="57">
        <v>45509.34</v>
      </c>
      <c r="AG22" s="57">
        <v>6239.76</v>
      </c>
      <c r="AH22" s="57">
        <v>14245.75</v>
      </c>
      <c r="AI22" s="57">
        <v>5870.83</v>
      </c>
      <c r="AJ22" s="57">
        <v>41614.239999999998</v>
      </c>
      <c r="AK22" s="57">
        <v>4907.08</v>
      </c>
      <c r="AL22" s="57">
        <v>190870.56</v>
      </c>
      <c r="AM22" s="58">
        <v>6860.1</v>
      </c>
      <c r="AN22" s="57">
        <v>79410.559999999998</v>
      </c>
      <c r="AO22" s="57">
        <v>5768.94</v>
      </c>
      <c r="AP22" s="57">
        <v>89900.79</v>
      </c>
      <c r="AQ22" s="57">
        <v>8485.41</v>
      </c>
      <c r="AR22" s="57">
        <v>91442.65</v>
      </c>
      <c r="AS22" s="57">
        <v>21418.53</v>
      </c>
      <c r="AT22" s="57">
        <v>114352.74</v>
      </c>
      <c r="AU22" s="57">
        <v>61355.07</v>
      </c>
      <c r="AV22" s="57">
        <v>104903.89</v>
      </c>
      <c r="AW22" s="58">
        <v>29243.3</v>
      </c>
      <c r="AX22" s="57">
        <v>57345.38</v>
      </c>
      <c r="AY22" s="57">
        <v>48676.15</v>
      </c>
      <c r="AZ22" s="57">
        <v>100719.24</v>
      </c>
      <c r="BA22" s="57">
        <v>68159.63</v>
      </c>
      <c r="BB22" s="57">
        <v>24200.43</v>
      </c>
      <c r="BC22" s="57">
        <v>63921.82</v>
      </c>
      <c r="BD22" s="57">
        <v>27145.16</v>
      </c>
      <c r="BE22" s="57">
        <v>5194.51</v>
      </c>
      <c r="BF22" s="57">
        <v>47320.34</v>
      </c>
      <c r="BG22" s="57">
        <v>2813.82</v>
      </c>
      <c r="BH22" s="57">
        <v>77693.19</v>
      </c>
      <c r="BI22" s="57">
        <v>11550.09</v>
      </c>
      <c r="BJ22" s="57">
        <v>70701.13</v>
      </c>
      <c r="BK22" s="57">
        <v>4118.82</v>
      </c>
      <c r="BL22" s="58">
        <v>93292.6</v>
      </c>
      <c r="BM22" s="58">
        <v>5504.1</v>
      </c>
      <c r="BN22" s="57">
        <v>96690.98</v>
      </c>
      <c r="BO22" s="57">
        <v>5854.73</v>
      </c>
      <c r="BP22" s="57">
        <v>121590.19</v>
      </c>
      <c r="BQ22" s="57">
        <v>11881.72</v>
      </c>
      <c r="BR22" s="57">
        <v>150198.72</v>
      </c>
      <c r="BS22" s="57">
        <v>29607.15</v>
      </c>
      <c r="BT22" s="57">
        <v>153089.98000000001</v>
      </c>
      <c r="BU22" s="57">
        <v>22183.11</v>
      </c>
      <c r="BV22" s="57">
        <v>115082.05</v>
      </c>
      <c r="BW22" s="57">
        <v>37731.19</v>
      </c>
      <c r="BX22" s="57">
        <v>109712.77</v>
      </c>
    </row>
    <row r="23" spans="3:76" ht="14.4">
      <c r="C23" s="39" t="s">
        <v>222</v>
      </c>
      <c r="D23" s="39" t="s">
        <v>223</v>
      </c>
      <c r="E23" s="59">
        <v>141405.64000000001</v>
      </c>
      <c r="F23" s="59">
        <v>659650.26</v>
      </c>
      <c r="G23" s="59">
        <v>503768.23</v>
      </c>
      <c r="H23" s="59">
        <v>514708.84</v>
      </c>
      <c r="I23" s="59">
        <v>397981.61</v>
      </c>
      <c r="J23" s="59">
        <v>570445.79</v>
      </c>
      <c r="K23" s="60">
        <v>408911.7</v>
      </c>
      <c r="L23" s="60">
        <v>954907.7</v>
      </c>
      <c r="M23" s="59">
        <v>327122.45</v>
      </c>
      <c r="N23" s="59">
        <v>1470562.09</v>
      </c>
      <c r="O23" s="59">
        <v>292386.23</v>
      </c>
      <c r="P23" s="59">
        <v>1768899.07</v>
      </c>
      <c r="Q23" s="59">
        <v>289618.28000000003</v>
      </c>
      <c r="R23" s="59">
        <v>1724717.01</v>
      </c>
      <c r="S23" s="60">
        <v>211439</v>
      </c>
      <c r="T23" s="59">
        <v>1827832.66</v>
      </c>
      <c r="U23" s="59">
        <v>199726.21</v>
      </c>
      <c r="V23" s="59">
        <v>2164993.4500000002</v>
      </c>
      <c r="W23" s="59">
        <v>208021.48</v>
      </c>
      <c r="X23" s="59">
        <v>2049887.21</v>
      </c>
      <c r="Y23" s="59">
        <v>209414.96</v>
      </c>
      <c r="Z23" s="59">
        <v>1639473.23</v>
      </c>
      <c r="AA23" s="59">
        <v>275075.51</v>
      </c>
      <c r="AB23" s="59">
        <v>836947.37</v>
      </c>
      <c r="AC23" s="59">
        <v>380517.61</v>
      </c>
      <c r="AD23" s="59">
        <v>555933.88</v>
      </c>
      <c r="AE23" s="59">
        <v>389050.86</v>
      </c>
      <c r="AF23" s="59">
        <v>661000.23</v>
      </c>
      <c r="AG23" s="59">
        <v>489534.27</v>
      </c>
      <c r="AH23" s="59">
        <v>982261.32</v>
      </c>
      <c r="AI23" s="59">
        <v>298480.08</v>
      </c>
      <c r="AJ23" s="59">
        <v>1474749.46</v>
      </c>
      <c r="AK23" s="59">
        <v>232449.62</v>
      </c>
      <c r="AL23" s="59">
        <v>1834517.43</v>
      </c>
      <c r="AM23" s="59">
        <v>200465.56</v>
      </c>
      <c r="AN23" s="59">
        <v>2042840.22</v>
      </c>
      <c r="AO23" s="59">
        <v>197474.98</v>
      </c>
      <c r="AP23" s="59">
        <v>1988120.67</v>
      </c>
      <c r="AQ23" s="59">
        <v>151030.29</v>
      </c>
      <c r="AR23" s="59">
        <v>2141194.29</v>
      </c>
      <c r="AS23" s="59">
        <v>182357.73</v>
      </c>
      <c r="AT23" s="59">
        <v>3103456.24</v>
      </c>
      <c r="AU23" s="59">
        <v>82608.05</v>
      </c>
      <c r="AV23" s="59">
        <v>2621447.0499999998</v>
      </c>
      <c r="AW23" s="59">
        <v>105192.89</v>
      </c>
      <c r="AX23" s="59">
        <v>1600564.77</v>
      </c>
      <c r="AY23" s="59">
        <v>313708.78000000003</v>
      </c>
      <c r="AZ23" s="59">
        <v>848740.05</v>
      </c>
      <c r="BA23" s="59">
        <v>262982.63</v>
      </c>
      <c r="BB23" s="59">
        <v>869126.33</v>
      </c>
      <c r="BC23" s="59">
        <v>451754.96</v>
      </c>
      <c r="BD23" s="59">
        <v>854187.38</v>
      </c>
      <c r="BE23" s="59">
        <v>394336.48</v>
      </c>
      <c r="BF23" s="59">
        <v>1422562.33</v>
      </c>
      <c r="BG23" s="59">
        <v>408349.57</v>
      </c>
      <c r="BH23" s="59">
        <v>2045216.52</v>
      </c>
      <c r="BI23" s="59">
        <v>293874.74</v>
      </c>
      <c r="BJ23" s="59">
        <v>2757214.81</v>
      </c>
      <c r="BK23" s="59">
        <v>254842.72</v>
      </c>
      <c r="BL23" s="59">
        <v>2611528.09</v>
      </c>
      <c r="BM23" s="59">
        <v>277425.78999999998</v>
      </c>
      <c r="BN23" s="60">
        <v>2585926.2000000002</v>
      </c>
      <c r="BO23" s="59">
        <v>195874.11</v>
      </c>
      <c r="BP23" s="59">
        <v>2776263.12</v>
      </c>
      <c r="BQ23" s="59">
        <v>382888.09</v>
      </c>
      <c r="BR23" s="59">
        <v>3117790.47</v>
      </c>
      <c r="BS23" s="59">
        <v>423111.43</v>
      </c>
      <c r="BT23" s="59">
        <v>2989498.79</v>
      </c>
      <c r="BU23" s="59">
        <v>345896.17</v>
      </c>
      <c r="BV23" s="59">
        <v>2442844.2599999998</v>
      </c>
      <c r="BW23" s="59">
        <v>591808.72</v>
      </c>
      <c r="BX23" s="59">
        <v>1216786.33</v>
      </c>
    </row>
    <row r="24" spans="3:76" ht="14.4">
      <c r="C24" s="39" t="s">
        <v>224</v>
      </c>
      <c r="D24" s="39" t="s">
        <v>225</v>
      </c>
      <c r="E24" s="58">
        <v>17417.2</v>
      </c>
      <c r="F24" s="57">
        <v>472.05</v>
      </c>
      <c r="G24" s="58">
        <v>23425.7</v>
      </c>
      <c r="H24" s="57">
        <v>940.34</v>
      </c>
      <c r="I24" s="57">
        <v>20353.18</v>
      </c>
      <c r="J24" s="57">
        <v>1042.6500000000001</v>
      </c>
      <c r="K24" s="58">
        <v>21850.1</v>
      </c>
      <c r="L24" s="57">
        <v>1060.45</v>
      </c>
      <c r="M24" s="57">
        <v>19943.240000000002</v>
      </c>
      <c r="N24" s="58">
        <v>5664.9</v>
      </c>
      <c r="O24" s="57">
        <v>21102.73</v>
      </c>
      <c r="P24" s="57">
        <v>7161.87</v>
      </c>
      <c r="Q24" s="57">
        <v>23300.85</v>
      </c>
      <c r="R24" s="57">
        <v>2278.6799999999998</v>
      </c>
      <c r="S24" s="57">
        <v>20514.79</v>
      </c>
      <c r="T24" s="57">
        <v>3536.25</v>
      </c>
      <c r="U24" s="57">
        <v>20271.810000000001</v>
      </c>
      <c r="V24" s="57">
        <v>4233.09</v>
      </c>
      <c r="W24" s="57">
        <v>20622.79</v>
      </c>
      <c r="X24" s="57">
        <v>2991.75</v>
      </c>
      <c r="Y24" s="57">
        <v>21174.34</v>
      </c>
      <c r="Z24" s="57">
        <v>1001.27</v>
      </c>
      <c r="AA24" s="57">
        <v>21408.81</v>
      </c>
      <c r="AB24" s="57">
        <v>1636.17</v>
      </c>
      <c r="AC24" s="57">
        <v>23838.53</v>
      </c>
      <c r="AD24" s="57">
        <v>1021.07</v>
      </c>
      <c r="AE24" s="57">
        <v>19784.650000000001</v>
      </c>
      <c r="AF24" s="57">
        <v>1793.46</v>
      </c>
      <c r="AG24" s="57">
        <v>15340.29</v>
      </c>
      <c r="AH24" s="57">
        <v>1755.35</v>
      </c>
      <c r="AI24" s="57">
        <v>16158.28</v>
      </c>
      <c r="AJ24" s="57">
        <v>579.65</v>
      </c>
      <c r="AK24" s="57">
        <v>16452.88</v>
      </c>
      <c r="AL24" s="57">
        <v>3555.03</v>
      </c>
      <c r="AM24" s="57">
        <v>13549.39</v>
      </c>
      <c r="AN24" s="57">
        <v>874.05</v>
      </c>
      <c r="AO24" s="57">
        <v>14937.69</v>
      </c>
      <c r="AP24" s="57">
        <v>2261.77</v>
      </c>
      <c r="AQ24" s="57">
        <v>11976.71</v>
      </c>
      <c r="AR24" s="57">
        <v>1670.67</v>
      </c>
      <c r="AS24" s="58">
        <v>12326.4</v>
      </c>
      <c r="AT24" s="58">
        <v>770.3</v>
      </c>
      <c r="AU24" s="57">
        <v>12355.98</v>
      </c>
      <c r="AV24" s="57">
        <v>1276.77</v>
      </c>
      <c r="AW24" s="57">
        <v>9435.36</v>
      </c>
      <c r="AX24" s="57">
        <v>4395.74</v>
      </c>
      <c r="AY24" s="57">
        <v>14036.06</v>
      </c>
      <c r="AZ24" s="57">
        <v>3459.51</v>
      </c>
      <c r="BA24" s="57">
        <v>18579.86</v>
      </c>
      <c r="BB24" s="58">
        <v>257.10000000000002</v>
      </c>
      <c r="BC24" s="57">
        <v>15269.68</v>
      </c>
      <c r="BD24" s="58">
        <v>187.5</v>
      </c>
      <c r="BE24" s="57">
        <v>16353.63</v>
      </c>
      <c r="BF24" s="57">
        <v>2087.65</v>
      </c>
      <c r="BG24" s="57">
        <v>16703.55</v>
      </c>
      <c r="BH24" s="57">
        <v>13842.13</v>
      </c>
      <c r="BI24" s="57">
        <v>15740.44</v>
      </c>
      <c r="BJ24" s="57">
        <v>9146.65</v>
      </c>
      <c r="BK24" s="57">
        <v>14596.52</v>
      </c>
      <c r="BL24" s="57">
        <v>9210.39</v>
      </c>
      <c r="BM24" s="57">
        <v>17291.22</v>
      </c>
      <c r="BN24" s="57">
        <v>3060.73</v>
      </c>
      <c r="BO24" s="57">
        <v>13664.03</v>
      </c>
      <c r="BP24" s="57">
        <v>424.02</v>
      </c>
      <c r="BQ24" s="57">
        <v>14567.88</v>
      </c>
      <c r="BR24" s="57">
        <v>1260.3399999999999</v>
      </c>
      <c r="BS24" s="57">
        <v>11296.33</v>
      </c>
      <c r="BT24" s="57">
        <v>692.11</v>
      </c>
      <c r="BU24" s="57">
        <v>10649.91</v>
      </c>
      <c r="BV24" s="57">
        <v>677.42</v>
      </c>
      <c r="BW24" s="57">
        <v>17664.07</v>
      </c>
      <c r="BX24" s="57">
        <v>326.63</v>
      </c>
    </row>
    <row r="25" spans="3:76" ht="14.4">
      <c r="C25" s="39" t="s">
        <v>226</v>
      </c>
      <c r="D25" s="39" t="s">
        <v>227</v>
      </c>
      <c r="E25" s="59">
        <v>1106.8699999999999</v>
      </c>
      <c r="F25" s="59">
        <v>27.89</v>
      </c>
      <c r="G25" s="59">
        <v>1053.3599999999999</v>
      </c>
      <c r="H25" s="59">
        <v>131.09</v>
      </c>
      <c r="I25" s="59">
        <v>1226.1500000000001</v>
      </c>
      <c r="J25" s="59">
        <v>5.75</v>
      </c>
      <c r="K25" s="59">
        <v>1676.61</v>
      </c>
      <c r="L25" s="59">
        <v>26.14</v>
      </c>
      <c r="M25" s="59">
        <v>1228.3399999999999</v>
      </c>
      <c r="N25" s="59">
        <v>2.62</v>
      </c>
      <c r="O25" s="59">
        <v>1292.1600000000001</v>
      </c>
      <c r="P25" s="60">
        <v>26.9</v>
      </c>
      <c r="Q25" s="59">
        <v>1257.96</v>
      </c>
      <c r="R25" s="59">
        <v>22.11</v>
      </c>
      <c r="S25" s="59">
        <v>1067.52</v>
      </c>
      <c r="T25" s="60">
        <v>39.1</v>
      </c>
      <c r="U25" s="59">
        <v>1220.1400000000001</v>
      </c>
      <c r="V25" s="59">
        <v>44.56</v>
      </c>
      <c r="W25" s="59">
        <v>1226.22</v>
      </c>
      <c r="X25" s="59">
        <v>35.72</v>
      </c>
      <c r="Y25" s="59">
        <v>1505.84</v>
      </c>
      <c r="Z25" s="59">
        <v>49.77</v>
      </c>
      <c r="AA25" s="59">
        <v>1615.63</v>
      </c>
      <c r="AB25" s="59">
        <v>44.13</v>
      </c>
      <c r="AC25" s="59">
        <v>1913.57</v>
      </c>
      <c r="AD25" s="59">
        <v>97.99</v>
      </c>
      <c r="AE25" s="59">
        <v>1037.49</v>
      </c>
      <c r="AF25" s="59">
        <v>58.87</v>
      </c>
      <c r="AG25" s="60">
        <v>1469.7</v>
      </c>
      <c r="AH25" s="59">
        <v>122.94</v>
      </c>
      <c r="AI25" s="59">
        <v>1076.3399999999999</v>
      </c>
      <c r="AJ25" s="59">
        <v>52.68</v>
      </c>
      <c r="AK25" s="59">
        <v>1251.02</v>
      </c>
      <c r="AL25" s="59">
        <v>105.05</v>
      </c>
      <c r="AM25" s="59">
        <v>1279.32</v>
      </c>
      <c r="AN25" s="59">
        <v>50.26</v>
      </c>
      <c r="AO25" s="59">
        <v>1336.58</v>
      </c>
      <c r="AP25" s="59">
        <v>101.81</v>
      </c>
      <c r="AQ25" s="59">
        <v>1209.48</v>
      </c>
      <c r="AR25" s="60">
        <v>85.4</v>
      </c>
      <c r="AS25" s="59">
        <v>1222.1400000000001</v>
      </c>
      <c r="AT25" s="59">
        <v>70.03</v>
      </c>
      <c r="AU25" s="60">
        <v>281.39999999999998</v>
      </c>
      <c r="AV25" s="59">
        <v>387.29</v>
      </c>
      <c r="AW25" s="59">
        <v>611.35</v>
      </c>
      <c r="AX25" s="59">
        <v>290.14999999999998</v>
      </c>
      <c r="AY25" s="59">
        <v>1497.09</v>
      </c>
      <c r="AZ25" s="59">
        <v>54.95</v>
      </c>
      <c r="BA25" s="59">
        <v>1311.09</v>
      </c>
      <c r="BB25" s="60">
        <v>52.6</v>
      </c>
      <c r="BC25" s="59">
        <v>1167.99</v>
      </c>
      <c r="BD25" s="59">
        <v>64.87</v>
      </c>
      <c r="BE25" s="59">
        <v>1118.27</v>
      </c>
      <c r="BF25" s="60">
        <v>19.2</v>
      </c>
      <c r="BG25" s="59">
        <v>832.24</v>
      </c>
      <c r="BH25" s="59">
        <v>97.53</v>
      </c>
      <c r="BI25" s="59">
        <v>1041.52</v>
      </c>
      <c r="BJ25" s="59">
        <v>91.46</v>
      </c>
      <c r="BK25" s="59">
        <v>533.26</v>
      </c>
      <c r="BL25" s="59">
        <v>142.82</v>
      </c>
      <c r="BM25" s="60">
        <v>992.6</v>
      </c>
      <c r="BN25" s="59">
        <v>7.48</v>
      </c>
      <c r="BO25" s="59">
        <v>889.02</v>
      </c>
      <c r="BP25" s="60">
        <v>69.900000000000006</v>
      </c>
      <c r="BQ25" s="59">
        <v>529.12</v>
      </c>
      <c r="BR25" s="59">
        <v>136.43</v>
      </c>
      <c r="BS25" s="59">
        <v>647.89</v>
      </c>
      <c r="BT25" s="59">
        <v>45.03</v>
      </c>
      <c r="BU25" s="59">
        <v>1056.51</v>
      </c>
      <c r="BV25" s="59">
        <v>64.63</v>
      </c>
      <c r="BW25" s="59">
        <v>1270.25</v>
      </c>
      <c r="BX25" s="59">
        <v>37.39</v>
      </c>
    </row>
    <row r="26" spans="3:76" ht="14.4">
      <c r="C26" s="39" t="s">
        <v>228</v>
      </c>
      <c r="D26" s="39" t="s">
        <v>188</v>
      </c>
      <c r="E26" s="58">
        <v>21821.7</v>
      </c>
      <c r="F26" s="55" t="s">
        <v>176</v>
      </c>
      <c r="G26" s="57">
        <v>17958.09</v>
      </c>
      <c r="H26" s="55" t="s">
        <v>176</v>
      </c>
      <c r="I26" s="57">
        <v>22079.19</v>
      </c>
      <c r="J26" s="55" t="s">
        <v>176</v>
      </c>
      <c r="K26" s="57">
        <v>22453.58</v>
      </c>
      <c r="L26" s="55" t="s">
        <v>176</v>
      </c>
      <c r="M26" s="57">
        <v>22931.49</v>
      </c>
      <c r="N26" s="55" t="s">
        <v>176</v>
      </c>
      <c r="O26" s="57">
        <v>22985.22</v>
      </c>
      <c r="P26" s="55" t="s">
        <v>176</v>
      </c>
      <c r="Q26" s="57">
        <v>21283.47</v>
      </c>
      <c r="R26" s="55" t="s">
        <v>176</v>
      </c>
      <c r="S26" s="57">
        <v>23605.89</v>
      </c>
      <c r="T26" s="55" t="s">
        <v>176</v>
      </c>
      <c r="U26" s="57">
        <v>21329.16</v>
      </c>
      <c r="V26" s="55" t="s">
        <v>176</v>
      </c>
      <c r="W26" s="57">
        <v>22171.46</v>
      </c>
      <c r="X26" s="55" t="s">
        <v>176</v>
      </c>
      <c r="Y26" s="57">
        <v>21525.77</v>
      </c>
      <c r="Z26" s="55" t="s">
        <v>176</v>
      </c>
      <c r="AA26" s="57">
        <v>20546.66</v>
      </c>
      <c r="AB26" s="55" t="s">
        <v>176</v>
      </c>
      <c r="AC26" s="57">
        <v>20960.509999999998</v>
      </c>
      <c r="AD26" s="55" t="s">
        <v>176</v>
      </c>
      <c r="AE26" s="57">
        <v>19573.16</v>
      </c>
      <c r="AF26" s="55" t="s">
        <v>176</v>
      </c>
      <c r="AG26" s="57">
        <v>25539.32</v>
      </c>
      <c r="AH26" s="55" t="s">
        <v>176</v>
      </c>
      <c r="AI26" s="58">
        <v>24795.200000000001</v>
      </c>
      <c r="AJ26" s="55" t="s">
        <v>176</v>
      </c>
      <c r="AK26" s="57">
        <v>22543.03</v>
      </c>
      <c r="AL26" s="55" t="s">
        <v>176</v>
      </c>
      <c r="AM26" s="57">
        <v>17336.310000000001</v>
      </c>
      <c r="AN26" s="55" t="s">
        <v>176</v>
      </c>
      <c r="AO26" s="57">
        <v>18818.55</v>
      </c>
      <c r="AP26" s="55" t="s">
        <v>176</v>
      </c>
      <c r="AQ26" s="57">
        <v>17299.89</v>
      </c>
      <c r="AR26" s="55" t="s">
        <v>176</v>
      </c>
      <c r="AS26" s="57">
        <v>20169.98</v>
      </c>
      <c r="AT26" s="55" t="s">
        <v>176</v>
      </c>
      <c r="AU26" s="57">
        <v>21059.39</v>
      </c>
      <c r="AV26" s="55" t="s">
        <v>176</v>
      </c>
      <c r="AW26" s="57">
        <v>19666.48</v>
      </c>
      <c r="AX26" s="55" t="s">
        <v>176</v>
      </c>
      <c r="AY26" s="57">
        <v>17830.14</v>
      </c>
      <c r="AZ26" s="55" t="s">
        <v>176</v>
      </c>
      <c r="BA26" s="57">
        <v>29904.01</v>
      </c>
      <c r="BB26" s="58">
        <v>69643.8</v>
      </c>
      <c r="BC26" s="57">
        <v>27369.59</v>
      </c>
      <c r="BD26" s="57">
        <v>80069.490000000005</v>
      </c>
      <c r="BE26" s="57">
        <v>28281.87</v>
      </c>
      <c r="BF26" s="57">
        <v>70657.649999999994</v>
      </c>
      <c r="BG26" s="57">
        <v>31225.48</v>
      </c>
      <c r="BH26" s="57">
        <v>86443.43</v>
      </c>
      <c r="BI26" s="57">
        <v>26142.54</v>
      </c>
      <c r="BJ26" s="58">
        <v>93424.7</v>
      </c>
      <c r="BK26" s="57">
        <v>23794.57</v>
      </c>
      <c r="BL26" s="57">
        <v>74733.279999999999</v>
      </c>
      <c r="BM26" s="57">
        <v>31348.97</v>
      </c>
      <c r="BN26" s="57">
        <v>104515.36</v>
      </c>
      <c r="BO26" s="57">
        <v>34357.69</v>
      </c>
      <c r="BP26" s="57">
        <v>93856.21</v>
      </c>
      <c r="BQ26" s="57">
        <v>24627.79</v>
      </c>
      <c r="BR26" s="57">
        <v>65862.149999999994</v>
      </c>
      <c r="BS26" s="57">
        <v>25281.72</v>
      </c>
      <c r="BT26" s="57">
        <v>68000.259999999995</v>
      </c>
      <c r="BU26" s="58">
        <v>25281.599999999999</v>
      </c>
      <c r="BV26" s="57">
        <v>60963.96</v>
      </c>
      <c r="BW26" s="57">
        <v>24486.67</v>
      </c>
      <c r="BX26" s="57">
        <v>48798.28</v>
      </c>
    </row>
    <row r="27" spans="3:76" ht="14.4">
      <c r="C27" s="39" t="s">
        <v>229</v>
      </c>
      <c r="D27" s="39" t="s">
        <v>230</v>
      </c>
      <c r="E27" s="59">
        <v>325118.90999999997</v>
      </c>
      <c r="F27" s="59">
        <v>265157.74</v>
      </c>
      <c r="G27" s="59">
        <v>419091.07</v>
      </c>
      <c r="H27" s="59">
        <v>242926.47</v>
      </c>
      <c r="I27" s="59">
        <v>399726.42</v>
      </c>
      <c r="J27" s="59">
        <v>286300.77</v>
      </c>
      <c r="K27" s="60">
        <v>347191.4</v>
      </c>
      <c r="L27" s="59">
        <v>243440.61</v>
      </c>
      <c r="M27" s="59">
        <v>319232.36</v>
      </c>
      <c r="N27" s="60">
        <v>234454.1</v>
      </c>
      <c r="O27" s="59">
        <v>374065.72</v>
      </c>
      <c r="P27" s="60">
        <v>251488.1</v>
      </c>
      <c r="Q27" s="59">
        <v>337612.66</v>
      </c>
      <c r="R27" s="59">
        <v>217354.34</v>
      </c>
      <c r="S27" s="59">
        <v>348982.36</v>
      </c>
      <c r="T27" s="59">
        <v>217354.04</v>
      </c>
      <c r="U27" s="59">
        <v>361304.42</v>
      </c>
      <c r="V27" s="59">
        <v>244848.28</v>
      </c>
      <c r="W27" s="59">
        <v>373271.94</v>
      </c>
      <c r="X27" s="59">
        <v>241211.81</v>
      </c>
      <c r="Y27" s="59">
        <v>366894.22</v>
      </c>
      <c r="Z27" s="59">
        <v>234714.67</v>
      </c>
      <c r="AA27" s="59">
        <v>363135.66</v>
      </c>
      <c r="AB27" s="59">
        <v>260611.48</v>
      </c>
      <c r="AC27" s="59">
        <v>367292.01</v>
      </c>
      <c r="AD27" s="59">
        <v>306328.24</v>
      </c>
      <c r="AE27" s="59">
        <v>349879.25</v>
      </c>
      <c r="AF27" s="60">
        <v>286535.90000000002</v>
      </c>
      <c r="AG27" s="59">
        <v>360885.14</v>
      </c>
      <c r="AH27" s="59">
        <v>253950.01</v>
      </c>
      <c r="AI27" s="59">
        <v>335013.71000000002</v>
      </c>
      <c r="AJ27" s="59">
        <v>256478.89</v>
      </c>
      <c r="AK27" s="59">
        <v>263224.03000000003</v>
      </c>
      <c r="AL27" s="59">
        <v>217292.56</v>
      </c>
      <c r="AM27" s="59">
        <v>326555.03000000003</v>
      </c>
      <c r="AN27" s="59">
        <v>239199.69</v>
      </c>
      <c r="AO27" s="59">
        <v>347232.87</v>
      </c>
      <c r="AP27" s="59">
        <v>257872.48</v>
      </c>
      <c r="AQ27" s="59">
        <v>339534.48</v>
      </c>
      <c r="AR27" s="59">
        <v>238046.85</v>
      </c>
      <c r="AS27" s="59">
        <v>316418.69</v>
      </c>
      <c r="AT27" s="59">
        <v>183602.65</v>
      </c>
      <c r="AU27" s="59">
        <v>216157.76</v>
      </c>
      <c r="AV27" s="59">
        <v>66828.350000000006</v>
      </c>
      <c r="AW27" s="59">
        <v>251424.51</v>
      </c>
      <c r="AX27" s="59">
        <v>126125.23</v>
      </c>
      <c r="AY27" s="59">
        <v>327713.03999999998</v>
      </c>
      <c r="AZ27" s="59">
        <v>188952.23</v>
      </c>
      <c r="BA27" s="59">
        <v>357489.48</v>
      </c>
      <c r="BB27" s="59">
        <v>322104.32000000001</v>
      </c>
      <c r="BC27" s="59">
        <v>401962.35</v>
      </c>
      <c r="BD27" s="59">
        <v>341963.95</v>
      </c>
      <c r="BE27" s="59">
        <v>371639.49</v>
      </c>
      <c r="BF27" s="59">
        <v>328067.46000000002</v>
      </c>
      <c r="BG27" s="59">
        <v>371046.59</v>
      </c>
      <c r="BH27" s="59">
        <v>291125.95</v>
      </c>
      <c r="BI27" s="59">
        <v>372411.31</v>
      </c>
      <c r="BJ27" s="60">
        <v>305689.3</v>
      </c>
      <c r="BK27" s="59">
        <v>338696.82</v>
      </c>
      <c r="BL27" s="59">
        <v>315971.31</v>
      </c>
      <c r="BM27" s="59">
        <v>401583.48</v>
      </c>
      <c r="BN27" s="59">
        <v>281979.19</v>
      </c>
      <c r="BO27" s="59">
        <v>403693.92</v>
      </c>
      <c r="BP27" s="59">
        <v>341139.57</v>
      </c>
      <c r="BQ27" s="59">
        <v>371215.58</v>
      </c>
      <c r="BR27" s="59">
        <v>371744.59</v>
      </c>
      <c r="BS27" s="59">
        <v>377676.87</v>
      </c>
      <c r="BT27" s="59">
        <v>410653.65</v>
      </c>
      <c r="BU27" s="59">
        <v>468539.78</v>
      </c>
      <c r="BV27" s="59">
        <v>491399.49</v>
      </c>
      <c r="BW27" s="59">
        <v>433205.18</v>
      </c>
      <c r="BX27" s="59">
        <v>450081.92</v>
      </c>
    </row>
    <row r="28" spans="3:76" ht="14.4">
      <c r="C28" s="39" t="s">
        <v>231</v>
      </c>
      <c r="D28" s="39" t="s">
        <v>232</v>
      </c>
      <c r="E28" s="57">
        <v>595.26</v>
      </c>
      <c r="F28" s="57">
        <v>19.739999999999998</v>
      </c>
      <c r="G28" s="57">
        <v>790.76</v>
      </c>
      <c r="H28" s="57">
        <v>24.22</v>
      </c>
      <c r="I28" s="58">
        <v>962.7</v>
      </c>
      <c r="J28" s="57">
        <v>58.16</v>
      </c>
      <c r="K28" s="57">
        <v>1266.8399999999999</v>
      </c>
      <c r="L28" s="58">
        <v>259.89999999999998</v>
      </c>
      <c r="M28" s="57">
        <v>1203.73</v>
      </c>
      <c r="N28" s="57">
        <v>136.44999999999999</v>
      </c>
      <c r="O28" s="57">
        <v>1110.76</v>
      </c>
      <c r="P28" s="57">
        <v>89.43</v>
      </c>
      <c r="Q28" s="57">
        <v>1669.55</v>
      </c>
      <c r="R28" s="57">
        <v>60.77</v>
      </c>
      <c r="S28" s="57">
        <v>1259.17</v>
      </c>
      <c r="T28" s="58">
        <v>61.8</v>
      </c>
      <c r="U28" s="57">
        <v>1454.09</v>
      </c>
      <c r="V28" s="57">
        <v>23.87</v>
      </c>
      <c r="W28" s="57">
        <v>1256.74</v>
      </c>
      <c r="X28" s="57">
        <v>152.27000000000001</v>
      </c>
      <c r="Y28" s="57">
        <v>3638.16</v>
      </c>
      <c r="Z28" s="57">
        <v>19.649999999999999</v>
      </c>
      <c r="AA28" s="57">
        <v>1059.6400000000001</v>
      </c>
      <c r="AB28" s="57">
        <v>20.85</v>
      </c>
      <c r="AC28" s="57">
        <v>782.44</v>
      </c>
      <c r="AD28" s="58">
        <v>197.5</v>
      </c>
      <c r="AE28" s="57">
        <v>779.65</v>
      </c>
      <c r="AF28" s="57">
        <v>13.52</v>
      </c>
      <c r="AG28" s="57">
        <v>838.46</v>
      </c>
      <c r="AH28" s="57">
        <v>17.05</v>
      </c>
      <c r="AI28" s="57">
        <v>1145.18</v>
      </c>
      <c r="AJ28" s="57">
        <v>19.98</v>
      </c>
      <c r="AK28" s="58">
        <v>2157.6999999999998</v>
      </c>
      <c r="AL28" s="57">
        <v>75.09</v>
      </c>
      <c r="AM28" s="57">
        <v>2202.08</v>
      </c>
      <c r="AN28" s="57">
        <v>27.28</v>
      </c>
      <c r="AO28" s="57">
        <v>631.52</v>
      </c>
      <c r="AP28" s="57">
        <v>14.41</v>
      </c>
      <c r="AQ28" s="57">
        <v>896.09</v>
      </c>
      <c r="AR28" s="57">
        <v>28.67</v>
      </c>
      <c r="AS28" s="57">
        <v>474.73</v>
      </c>
      <c r="AT28" s="57">
        <v>210.87</v>
      </c>
      <c r="AU28" s="57">
        <v>621.55999999999995</v>
      </c>
      <c r="AV28" s="57">
        <v>2.84</v>
      </c>
      <c r="AW28" s="57">
        <v>410.04</v>
      </c>
      <c r="AX28" s="57">
        <v>4.2699999999999996</v>
      </c>
      <c r="AY28" s="57">
        <v>296.44</v>
      </c>
      <c r="AZ28" s="57">
        <v>6.58</v>
      </c>
      <c r="BA28" s="57">
        <v>962.84</v>
      </c>
      <c r="BB28" s="57">
        <v>39.82</v>
      </c>
      <c r="BC28" s="57">
        <v>548.92999999999995</v>
      </c>
      <c r="BD28" s="57">
        <v>17.739999999999998</v>
      </c>
      <c r="BE28" s="57">
        <v>666.15</v>
      </c>
      <c r="BF28" s="57">
        <v>540.49</v>
      </c>
      <c r="BG28" s="57">
        <v>41.78</v>
      </c>
      <c r="BH28" s="58">
        <v>1282.9000000000001</v>
      </c>
      <c r="BI28" s="57">
        <v>136.53</v>
      </c>
      <c r="BJ28" s="57">
        <v>828.78</v>
      </c>
      <c r="BK28" s="57">
        <v>7.09</v>
      </c>
      <c r="BL28" s="58">
        <v>655.6</v>
      </c>
      <c r="BM28" s="57">
        <v>61.71</v>
      </c>
      <c r="BN28" s="57">
        <v>229.14</v>
      </c>
      <c r="BO28" s="57">
        <v>80.180000000000007</v>
      </c>
      <c r="BP28" s="57">
        <v>581.42999999999995</v>
      </c>
      <c r="BQ28" s="57">
        <v>184.33</v>
      </c>
      <c r="BR28" s="57">
        <v>272.82</v>
      </c>
      <c r="BS28" s="57">
        <v>58.58</v>
      </c>
      <c r="BT28" s="57">
        <v>176.34</v>
      </c>
      <c r="BU28" s="57">
        <v>135.74</v>
      </c>
      <c r="BV28" s="58">
        <v>96.3</v>
      </c>
      <c r="BW28" s="58">
        <v>72.2</v>
      </c>
      <c r="BX28" s="57">
        <v>85.17</v>
      </c>
    </row>
    <row r="29" spans="3:76" ht="14.4">
      <c r="C29" s="39" t="s">
        <v>233</v>
      </c>
      <c r="D29" s="39" t="s">
        <v>234</v>
      </c>
      <c r="E29" s="60">
        <v>106861.5</v>
      </c>
      <c r="F29" s="59">
        <v>14130.99</v>
      </c>
      <c r="G29" s="59">
        <v>125257.73</v>
      </c>
      <c r="H29" s="59">
        <v>15750.29</v>
      </c>
      <c r="I29" s="59">
        <v>133769.63</v>
      </c>
      <c r="J29" s="59">
        <v>18620.560000000001</v>
      </c>
      <c r="K29" s="59">
        <v>147542.87</v>
      </c>
      <c r="L29" s="59">
        <v>27399.62</v>
      </c>
      <c r="M29" s="59">
        <v>145234.67000000001</v>
      </c>
      <c r="N29" s="59">
        <v>21491.97</v>
      </c>
      <c r="O29" s="59">
        <v>154615.54999999999</v>
      </c>
      <c r="P29" s="60">
        <v>20987.9</v>
      </c>
      <c r="Q29" s="59">
        <v>115368.77</v>
      </c>
      <c r="R29" s="59">
        <v>18397.259999999998</v>
      </c>
      <c r="S29" s="59">
        <v>129483.25</v>
      </c>
      <c r="T29" s="59">
        <v>19141.330000000002</v>
      </c>
      <c r="U29" s="59">
        <v>120891.82</v>
      </c>
      <c r="V29" s="59">
        <v>20974.12</v>
      </c>
      <c r="W29" s="59">
        <v>111388.65</v>
      </c>
      <c r="X29" s="59">
        <v>16609.87</v>
      </c>
      <c r="Y29" s="59">
        <v>102436.64</v>
      </c>
      <c r="Z29" s="59">
        <v>16596.93</v>
      </c>
      <c r="AA29" s="59">
        <v>110563.06</v>
      </c>
      <c r="AB29" s="59">
        <v>20090.849999999999</v>
      </c>
      <c r="AC29" s="59">
        <v>159962.57999999999</v>
      </c>
      <c r="AD29" s="59">
        <v>41868.870000000003</v>
      </c>
      <c r="AE29" s="59">
        <v>162330.45000000001</v>
      </c>
      <c r="AF29" s="59">
        <v>46548.17</v>
      </c>
      <c r="AG29" s="59">
        <v>170184.61</v>
      </c>
      <c r="AH29" s="59">
        <v>46892.21</v>
      </c>
      <c r="AI29" s="59">
        <v>183543.96</v>
      </c>
      <c r="AJ29" s="59">
        <v>72017.08</v>
      </c>
      <c r="AK29" s="59">
        <v>183635.95</v>
      </c>
      <c r="AL29" s="59">
        <v>59913.34</v>
      </c>
      <c r="AM29" s="59">
        <v>189089.15</v>
      </c>
      <c r="AN29" s="59">
        <v>65433.83</v>
      </c>
      <c r="AO29" s="59">
        <v>168954.74</v>
      </c>
      <c r="AP29" s="59">
        <v>44166.06</v>
      </c>
      <c r="AQ29" s="59">
        <v>150110.75</v>
      </c>
      <c r="AR29" s="59">
        <v>45396.87</v>
      </c>
      <c r="AS29" s="60">
        <v>159003.20000000001</v>
      </c>
      <c r="AT29" s="59">
        <v>42388.83</v>
      </c>
      <c r="AU29" s="59">
        <v>114340.84</v>
      </c>
      <c r="AV29" s="59">
        <v>18659.09</v>
      </c>
      <c r="AW29" s="59">
        <v>102808.09</v>
      </c>
      <c r="AX29" s="59">
        <v>24350.43</v>
      </c>
      <c r="AY29" s="59">
        <v>147885.01</v>
      </c>
      <c r="AZ29" s="59">
        <v>70397.649999999994</v>
      </c>
      <c r="BA29" s="60">
        <v>148306.79999999999</v>
      </c>
      <c r="BB29" s="60">
        <v>52783.6</v>
      </c>
      <c r="BC29" s="59">
        <v>160052.51999999999</v>
      </c>
      <c r="BD29" s="59">
        <v>63907.81</v>
      </c>
      <c r="BE29" s="59">
        <v>148487.47</v>
      </c>
      <c r="BF29" s="59">
        <v>62823.47</v>
      </c>
      <c r="BG29" s="59">
        <v>170345.48</v>
      </c>
      <c r="BH29" s="59">
        <v>59523.66</v>
      </c>
      <c r="BI29" s="59">
        <v>183405.34</v>
      </c>
      <c r="BJ29" s="59">
        <v>55505.760000000002</v>
      </c>
      <c r="BK29" s="59">
        <v>174563.63</v>
      </c>
      <c r="BL29" s="59">
        <v>53866.41</v>
      </c>
      <c r="BM29" s="59">
        <v>156673.06</v>
      </c>
      <c r="BN29" s="59">
        <v>49262.22</v>
      </c>
      <c r="BO29" s="59">
        <v>129415.49</v>
      </c>
      <c r="BP29" s="59">
        <v>56948.78</v>
      </c>
      <c r="BQ29" s="59">
        <v>149111.15</v>
      </c>
      <c r="BR29" s="59">
        <v>59323.040000000001</v>
      </c>
      <c r="BS29" s="59">
        <v>137110.10999999999</v>
      </c>
      <c r="BT29" s="59">
        <v>75749.48</v>
      </c>
      <c r="BU29" s="59">
        <v>152417.43</v>
      </c>
      <c r="BV29" s="59">
        <v>79969.69</v>
      </c>
      <c r="BW29" s="59">
        <v>163207.88</v>
      </c>
      <c r="BX29" s="59">
        <v>77051.509999999995</v>
      </c>
    </row>
    <row r="30" spans="3:76" ht="14.4">
      <c r="C30" s="39" t="s">
        <v>235</v>
      </c>
      <c r="D30" s="39" t="s">
        <v>236</v>
      </c>
      <c r="E30" s="57">
        <v>2914.81</v>
      </c>
      <c r="F30" s="57">
        <v>9771.5300000000007</v>
      </c>
      <c r="G30" s="57">
        <v>2420.11</v>
      </c>
      <c r="H30" s="57">
        <v>7549.49</v>
      </c>
      <c r="I30" s="58">
        <v>3213.6</v>
      </c>
      <c r="J30" s="57">
        <v>14740.21</v>
      </c>
      <c r="K30" s="57">
        <v>4366.47</v>
      </c>
      <c r="L30" s="57">
        <v>12471.04</v>
      </c>
      <c r="M30" s="57">
        <v>5089.78</v>
      </c>
      <c r="N30" s="58">
        <v>13097.2</v>
      </c>
      <c r="O30" s="57">
        <v>3117.81</v>
      </c>
      <c r="P30" s="57">
        <v>8485.58</v>
      </c>
      <c r="Q30" s="57">
        <v>3795.28</v>
      </c>
      <c r="R30" s="57">
        <v>9612.2900000000009</v>
      </c>
      <c r="S30" s="57">
        <v>8651.65</v>
      </c>
      <c r="T30" s="57">
        <v>9043.5499999999993</v>
      </c>
      <c r="U30" s="57">
        <v>3030.47</v>
      </c>
      <c r="V30" s="57">
        <v>8384.4500000000007</v>
      </c>
      <c r="W30" s="57">
        <v>3416.65</v>
      </c>
      <c r="X30" s="57">
        <v>9619.4699999999993</v>
      </c>
      <c r="Y30" s="57">
        <v>3393.06</v>
      </c>
      <c r="Z30" s="57">
        <v>7698.75</v>
      </c>
      <c r="AA30" s="57">
        <v>7416.98</v>
      </c>
      <c r="AB30" s="57">
        <v>10087.61</v>
      </c>
      <c r="AC30" s="57">
        <v>3141.26</v>
      </c>
      <c r="AD30" s="57">
        <v>15349.95</v>
      </c>
      <c r="AE30" s="57">
        <v>2903.03</v>
      </c>
      <c r="AF30" s="57">
        <v>12761.13</v>
      </c>
      <c r="AG30" s="57">
        <v>3139.51</v>
      </c>
      <c r="AH30" s="58">
        <v>14430.4</v>
      </c>
      <c r="AI30" s="57">
        <v>4317.0200000000004</v>
      </c>
      <c r="AJ30" s="57">
        <v>19158.009999999998</v>
      </c>
      <c r="AK30" s="57">
        <v>3195.06</v>
      </c>
      <c r="AL30" s="57">
        <v>14745.78</v>
      </c>
      <c r="AM30" s="57">
        <v>4006.66</v>
      </c>
      <c r="AN30" s="57">
        <v>13489.91</v>
      </c>
      <c r="AO30" s="58">
        <v>3314.8</v>
      </c>
      <c r="AP30" s="57">
        <v>11307.95</v>
      </c>
      <c r="AQ30" s="57">
        <v>4915.03</v>
      </c>
      <c r="AR30" s="57">
        <v>13325.08</v>
      </c>
      <c r="AS30" s="58">
        <v>4026.5</v>
      </c>
      <c r="AT30" s="57">
        <v>18515.990000000002</v>
      </c>
      <c r="AU30" s="57">
        <v>4517.8599999999997</v>
      </c>
      <c r="AV30" s="57">
        <v>14302.97</v>
      </c>
      <c r="AW30" s="57">
        <v>2557.15</v>
      </c>
      <c r="AX30" s="57">
        <v>15243.83</v>
      </c>
      <c r="AY30" s="57">
        <v>1434.04</v>
      </c>
      <c r="AZ30" s="57">
        <v>13681.15</v>
      </c>
      <c r="BA30" s="57">
        <v>1693.54</v>
      </c>
      <c r="BB30" s="58">
        <v>14614.5</v>
      </c>
      <c r="BC30" s="57">
        <v>3354.25</v>
      </c>
      <c r="BD30" s="57">
        <v>8716.26</v>
      </c>
      <c r="BE30" s="57">
        <v>2987.54</v>
      </c>
      <c r="BF30" s="57">
        <v>12634.35</v>
      </c>
      <c r="BG30" s="58">
        <v>2084.6</v>
      </c>
      <c r="BH30" s="57">
        <v>9480.36</v>
      </c>
      <c r="BI30" s="57">
        <v>3168.34</v>
      </c>
      <c r="BJ30" s="57">
        <v>14431.57</v>
      </c>
      <c r="BK30" s="57">
        <v>4129.7299999999996</v>
      </c>
      <c r="BL30" s="57">
        <v>13143.43</v>
      </c>
      <c r="BM30" s="57">
        <v>4586.63</v>
      </c>
      <c r="BN30" s="57">
        <v>14212.53</v>
      </c>
      <c r="BO30" s="58">
        <v>9197</v>
      </c>
      <c r="BP30" s="57">
        <v>17111.439999999999</v>
      </c>
      <c r="BQ30" s="57">
        <v>11112.27</v>
      </c>
      <c r="BR30" s="57">
        <v>14182.47</v>
      </c>
      <c r="BS30" s="57">
        <v>11279.02</v>
      </c>
      <c r="BT30" s="57">
        <v>17432.87</v>
      </c>
      <c r="BU30" s="57">
        <v>4360.97</v>
      </c>
      <c r="BV30" s="58">
        <v>11971.2</v>
      </c>
      <c r="BW30" s="57">
        <v>5456.39</v>
      </c>
      <c r="BX30" s="57">
        <v>13310.24</v>
      </c>
    </row>
    <row r="31" spans="3:76" ht="14.4">
      <c r="C31" s="39" t="s">
        <v>237</v>
      </c>
      <c r="D31" s="39" t="s">
        <v>238</v>
      </c>
      <c r="E31" s="59">
        <v>72168.179999999993</v>
      </c>
      <c r="F31" s="59">
        <v>3236.66</v>
      </c>
      <c r="G31" s="59">
        <v>65425.64</v>
      </c>
      <c r="H31" s="59">
        <v>4063.55</v>
      </c>
      <c r="I31" s="59">
        <v>49868.18</v>
      </c>
      <c r="J31" s="59">
        <v>3155.99</v>
      </c>
      <c r="K31" s="59">
        <v>45051.02</v>
      </c>
      <c r="L31" s="60">
        <v>4100.3999999999996</v>
      </c>
      <c r="M31" s="59">
        <v>52792.94</v>
      </c>
      <c r="N31" s="59">
        <v>3524.77</v>
      </c>
      <c r="O31" s="59">
        <v>48721.120000000003</v>
      </c>
      <c r="P31" s="60">
        <v>5909.7</v>
      </c>
      <c r="Q31" s="59">
        <v>45105.58</v>
      </c>
      <c r="R31" s="59">
        <v>3086.84</v>
      </c>
      <c r="S31" s="60">
        <v>62197.1</v>
      </c>
      <c r="T31" s="59">
        <v>2656.32</v>
      </c>
      <c r="U31" s="59">
        <v>93286.22</v>
      </c>
      <c r="V31" s="60">
        <v>3311.8</v>
      </c>
      <c r="W31" s="59">
        <v>74562.62</v>
      </c>
      <c r="X31" s="59">
        <v>3355.35</v>
      </c>
      <c r="Y31" s="59">
        <v>77406.539999999994</v>
      </c>
      <c r="Z31" s="59">
        <v>2933.47</v>
      </c>
      <c r="AA31" s="59">
        <v>77227.47</v>
      </c>
      <c r="AB31" s="59">
        <v>3370.23</v>
      </c>
      <c r="AC31" s="59">
        <v>63091.63</v>
      </c>
      <c r="AD31" s="59">
        <v>5565.44</v>
      </c>
      <c r="AE31" s="59">
        <v>61122.42</v>
      </c>
      <c r="AF31" s="60">
        <v>8254.6</v>
      </c>
      <c r="AG31" s="59">
        <v>57977.94</v>
      </c>
      <c r="AH31" s="59">
        <v>5295.61</v>
      </c>
      <c r="AI31" s="59">
        <v>58637.16</v>
      </c>
      <c r="AJ31" s="59">
        <v>6671.77</v>
      </c>
      <c r="AK31" s="59">
        <v>49501.87</v>
      </c>
      <c r="AL31" s="60">
        <v>7103.6</v>
      </c>
      <c r="AM31" s="59">
        <v>47918.96</v>
      </c>
      <c r="AN31" s="59">
        <v>6771.47</v>
      </c>
      <c r="AO31" s="59">
        <v>54240.71</v>
      </c>
      <c r="AP31" s="59">
        <v>4719.93</v>
      </c>
      <c r="AQ31" s="59">
        <v>45032.75</v>
      </c>
      <c r="AR31" s="59">
        <v>5994.35</v>
      </c>
      <c r="AS31" s="59">
        <v>37932.47</v>
      </c>
      <c r="AT31" s="59">
        <v>7993.19</v>
      </c>
      <c r="AU31" s="59">
        <v>38841.769999999997</v>
      </c>
      <c r="AV31" s="59">
        <v>4199.79</v>
      </c>
      <c r="AW31" s="59">
        <v>51206.080000000002</v>
      </c>
      <c r="AX31" s="59">
        <v>6331.47</v>
      </c>
      <c r="AY31" s="60">
        <v>49012.6</v>
      </c>
      <c r="AZ31" s="60">
        <v>6269</v>
      </c>
      <c r="BA31" s="59">
        <v>79601.929999999993</v>
      </c>
      <c r="BB31" s="59">
        <v>8549.85</v>
      </c>
      <c r="BC31" s="59">
        <v>74941.679999999993</v>
      </c>
      <c r="BD31" s="59">
        <v>8865.6200000000008</v>
      </c>
      <c r="BE31" s="59">
        <v>50848.160000000003</v>
      </c>
      <c r="BF31" s="59">
        <v>9417.01</v>
      </c>
      <c r="BG31" s="59">
        <v>50352.15</v>
      </c>
      <c r="BH31" s="59">
        <v>8625.25</v>
      </c>
      <c r="BI31" s="59">
        <v>48124.85</v>
      </c>
      <c r="BJ31" s="59">
        <v>9743.77</v>
      </c>
      <c r="BK31" s="59">
        <v>40823.730000000003</v>
      </c>
      <c r="BL31" s="59">
        <v>10670.41</v>
      </c>
      <c r="BM31" s="59">
        <v>46453.32</v>
      </c>
      <c r="BN31" s="60">
        <v>9344.7999999999993</v>
      </c>
      <c r="BO31" s="59">
        <v>43163.34</v>
      </c>
      <c r="BP31" s="59">
        <v>10486.36</v>
      </c>
      <c r="BQ31" s="59">
        <v>47813.04</v>
      </c>
      <c r="BR31" s="59">
        <v>9033.84</v>
      </c>
      <c r="BS31" s="59">
        <v>62921.58</v>
      </c>
      <c r="BT31" s="59">
        <v>8636.86</v>
      </c>
      <c r="BU31" s="59">
        <v>41723.82</v>
      </c>
      <c r="BV31" s="59">
        <v>9742.8700000000008</v>
      </c>
      <c r="BW31" s="59">
        <v>73901.42</v>
      </c>
      <c r="BX31" s="59">
        <v>9503.89</v>
      </c>
    </row>
    <row r="32" spans="3:76" ht="14.4">
      <c r="C32" s="39" t="s">
        <v>239</v>
      </c>
      <c r="D32" s="39" t="s">
        <v>240</v>
      </c>
      <c r="E32" s="58">
        <v>42039.199999999997</v>
      </c>
      <c r="F32" s="57">
        <v>6164.98</v>
      </c>
      <c r="G32" s="57">
        <v>45834.559999999998</v>
      </c>
      <c r="H32" s="57">
        <v>3964.66</v>
      </c>
      <c r="I32" s="57">
        <v>53735.38</v>
      </c>
      <c r="J32" s="57">
        <v>6871.01</v>
      </c>
      <c r="K32" s="57">
        <v>49919.42</v>
      </c>
      <c r="L32" s="57">
        <v>7250.96</v>
      </c>
      <c r="M32" s="57">
        <v>47950.77</v>
      </c>
      <c r="N32" s="57">
        <v>5511.31</v>
      </c>
      <c r="O32" s="57">
        <v>46010.48</v>
      </c>
      <c r="P32" s="57">
        <v>6379.76</v>
      </c>
      <c r="Q32" s="57">
        <v>45915.81</v>
      </c>
      <c r="R32" s="57">
        <v>5044.91</v>
      </c>
      <c r="S32" s="57">
        <v>40274.879999999997</v>
      </c>
      <c r="T32" s="58">
        <v>5592.2</v>
      </c>
      <c r="U32" s="58">
        <v>50807.199999999997</v>
      </c>
      <c r="V32" s="57">
        <v>5563.85</v>
      </c>
      <c r="W32" s="57">
        <v>43566.13</v>
      </c>
      <c r="X32" s="57">
        <v>5607.83</v>
      </c>
      <c r="Y32" s="57">
        <v>47342.99</v>
      </c>
      <c r="Z32" s="57">
        <v>6177.01</v>
      </c>
      <c r="AA32" s="58">
        <v>48071.9</v>
      </c>
      <c r="AB32" s="57">
        <v>6070.36</v>
      </c>
      <c r="AC32" s="57">
        <v>60333.57</v>
      </c>
      <c r="AD32" s="57">
        <v>1585.97</v>
      </c>
      <c r="AE32" s="57">
        <v>49698.559999999998</v>
      </c>
      <c r="AF32" s="57">
        <v>3492.11</v>
      </c>
      <c r="AG32" s="57">
        <v>51349.66</v>
      </c>
      <c r="AH32" s="57">
        <v>3547.31</v>
      </c>
      <c r="AI32" s="57">
        <v>51252.71</v>
      </c>
      <c r="AJ32" s="57">
        <v>3743.71</v>
      </c>
      <c r="AK32" s="57">
        <v>45108.17</v>
      </c>
      <c r="AL32" s="58">
        <v>4759.3</v>
      </c>
      <c r="AM32" s="57">
        <v>42356.39</v>
      </c>
      <c r="AN32" s="57">
        <v>4925.3599999999997</v>
      </c>
      <c r="AO32" s="57">
        <v>49539.75</v>
      </c>
      <c r="AP32" s="57">
        <v>3738.33</v>
      </c>
      <c r="AQ32" s="57">
        <v>38898.69</v>
      </c>
      <c r="AR32" s="57">
        <v>3971.51</v>
      </c>
      <c r="AS32" s="57">
        <v>37241.870000000003</v>
      </c>
      <c r="AT32" s="57">
        <v>3959.76</v>
      </c>
      <c r="AU32" s="57">
        <v>29272.71</v>
      </c>
      <c r="AV32" s="57">
        <v>5042.7299999999996</v>
      </c>
      <c r="AW32" s="58">
        <v>29919</v>
      </c>
      <c r="AX32" s="57">
        <v>4155.0600000000004</v>
      </c>
      <c r="AY32" s="57">
        <v>41120.730000000003</v>
      </c>
      <c r="AZ32" s="57">
        <v>4322.62</v>
      </c>
      <c r="BA32" s="57">
        <v>46613.73</v>
      </c>
      <c r="BB32" s="57">
        <v>2431.61</v>
      </c>
      <c r="BC32" s="57">
        <v>43619.34</v>
      </c>
      <c r="BD32" s="57">
        <v>3217.68</v>
      </c>
      <c r="BE32" s="57">
        <v>40110.14</v>
      </c>
      <c r="BF32" s="57">
        <v>2662.04</v>
      </c>
      <c r="BG32" s="57">
        <v>39029.96</v>
      </c>
      <c r="BH32" s="57">
        <v>14919.42</v>
      </c>
      <c r="BI32" s="57">
        <v>36598.71</v>
      </c>
      <c r="BJ32" s="57">
        <v>2161.39</v>
      </c>
      <c r="BK32" s="57">
        <v>32676.58</v>
      </c>
      <c r="BL32" s="57">
        <v>3199.65</v>
      </c>
      <c r="BM32" s="57">
        <v>39223.75</v>
      </c>
      <c r="BN32" s="57">
        <v>2227.73</v>
      </c>
      <c r="BO32" s="57">
        <v>33950.22</v>
      </c>
      <c r="BP32" s="58">
        <v>2527</v>
      </c>
      <c r="BQ32" s="58">
        <v>31796.799999999999</v>
      </c>
      <c r="BR32" s="57">
        <v>3398.37</v>
      </c>
      <c r="BS32" s="57">
        <v>40957.279999999999</v>
      </c>
      <c r="BT32" s="57">
        <v>5640.79</v>
      </c>
      <c r="BU32" s="57">
        <v>43936.52</v>
      </c>
      <c r="BV32" s="57">
        <v>5351.21</v>
      </c>
      <c r="BW32" s="58">
        <v>43308.7</v>
      </c>
      <c r="BX32" s="57">
        <v>3264.14</v>
      </c>
    </row>
    <row r="34" spans="3:4" ht="14.4">
      <c r="C34" s="35" t="s">
        <v>189</v>
      </c>
    </row>
    <row r="35" spans="3:4" ht="14.4">
      <c r="C35" s="35" t="s">
        <v>176</v>
      </c>
      <c r="D35" s="33" t="s">
        <v>190</v>
      </c>
    </row>
  </sheetData>
  <mergeCells count="39">
    <mergeCell ref="M17:N17"/>
    <mergeCell ref="C17:D17"/>
    <mergeCell ref="E17:F17"/>
    <mergeCell ref="G17:H17"/>
    <mergeCell ref="I17:J17"/>
    <mergeCell ref="K17:L17"/>
    <mergeCell ref="AK17:AL17"/>
    <mergeCell ref="O17:P17"/>
    <mergeCell ref="Q17:R17"/>
    <mergeCell ref="S17:T17"/>
    <mergeCell ref="U17:V17"/>
    <mergeCell ref="W17:X17"/>
    <mergeCell ref="Y17:Z17"/>
    <mergeCell ref="AA17:AB17"/>
    <mergeCell ref="AC17:AD17"/>
    <mergeCell ref="AE17:AF17"/>
    <mergeCell ref="AG17:AH17"/>
    <mergeCell ref="AI17:AJ17"/>
    <mergeCell ref="AO17:AP17"/>
    <mergeCell ref="AQ17:AR17"/>
    <mergeCell ref="AS17:AT17"/>
    <mergeCell ref="AU17:AV17"/>
    <mergeCell ref="AW17:AX17"/>
    <mergeCell ref="BW17:BX17"/>
    <mergeCell ref="C18:D18"/>
    <mergeCell ref="A1:B1"/>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F420C-0A54-4977-B37B-B6FE8607276F}">
  <sheetPr>
    <tabColor rgb="FFFFC000"/>
  </sheetPr>
  <dimension ref="A1:J35"/>
  <sheetViews>
    <sheetView workbookViewId="0">
      <pane xSplit="4" ySplit="19" topLeftCell="E20" activePane="bottomRight" state="frozen"/>
      <selection sqref="A1:B1"/>
      <selection pane="topRight" sqref="A1:B1"/>
      <selection pane="bottomLeft" sqref="A1:B1"/>
      <selection pane="bottomRight" sqref="A1:B7"/>
    </sheetView>
  </sheetViews>
  <sheetFormatPr baseColWidth="10" defaultColWidth="8.88671875" defaultRowHeight="11.4" customHeight="1"/>
  <cols>
    <col min="1" max="1" width="12.109375" style="48" bestFit="1" customWidth="1"/>
    <col min="2" max="2" width="26.109375" style="48" bestFit="1" customWidth="1"/>
    <col min="3" max="3" width="14.88671875" style="34" customWidth="1"/>
    <col min="4" max="4" width="86.77734375" style="34" customWidth="1"/>
    <col min="5" max="10" width="11" style="34" customWidth="1"/>
    <col min="11" max="11" width="8.88671875" style="34"/>
    <col min="12" max="12" width="9.109375" style="34" bestFit="1" customWidth="1"/>
    <col min="13" max="16384" width="8.88671875" style="34"/>
  </cols>
  <sheetData>
    <row r="1" spans="1:5" s="48" customFormat="1" ht="15" thickBot="1">
      <c r="A1" s="263" t="s">
        <v>194</v>
      </c>
      <c r="B1" s="264"/>
    </row>
    <row r="2" spans="1:5" s="48" customFormat="1" ht="14.4">
      <c r="A2" s="42" t="s">
        <v>195</v>
      </c>
      <c r="B2" s="43" t="s">
        <v>241</v>
      </c>
    </row>
    <row r="3" spans="1:5" s="48" customFormat="1" ht="14.4">
      <c r="A3" s="44" t="s">
        <v>10</v>
      </c>
      <c r="B3" s="45" t="s">
        <v>201</v>
      </c>
    </row>
    <row r="4" spans="1:5" s="48" customFormat="1" ht="14.4">
      <c r="A4" s="44" t="s">
        <v>22</v>
      </c>
      <c r="B4" s="45" t="s">
        <v>40</v>
      </c>
    </row>
    <row r="5" spans="1:5" s="48" customFormat="1" ht="14.4">
      <c r="A5" s="44" t="s">
        <v>20</v>
      </c>
      <c r="B5" s="45" t="s">
        <v>198</v>
      </c>
    </row>
    <row r="6" spans="1:5" s="48" customFormat="1" ht="14.4">
      <c r="A6" s="44" t="s">
        <v>28</v>
      </c>
      <c r="B6" s="4" t="s">
        <v>242</v>
      </c>
    </row>
    <row r="7" spans="1:5" s="48" customFormat="1" ht="15" thickBot="1">
      <c r="A7" s="46" t="s">
        <v>193</v>
      </c>
      <c r="B7" s="47" t="s">
        <v>199</v>
      </c>
    </row>
    <row r="8" spans="1:5" ht="14.4">
      <c r="C8" s="33" t="s">
        <v>203</v>
      </c>
    </row>
    <row r="9" spans="1:5" ht="14.4">
      <c r="C9" s="33" t="s">
        <v>158</v>
      </c>
      <c r="D9" s="35" t="s">
        <v>204</v>
      </c>
    </row>
    <row r="10" spans="1:5" ht="14.4">
      <c r="C10" s="33" t="s">
        <v>160</v>
      </c>
      <c r="D10" s="33" t="s">
        <v>205</v>
      </c>
    </row>
    <row r="11" spans="1:5" ht="14.4"/>
    <row r="12" spans="1:5" ht="14.4">
      <c r="C12" s="35" t="s">
        <v>162</v>
      </c>
      <c r="E12" s="33" t="s">
        <v>163</v>
      </c>
    </row>
    <row r="13" spans="1:5" ht="14.4">
      <c r="C13" s="35" t="s">
        <v>206</v>
      </c>
      <c r="E13" s="33" t="s">
        <v>207</v>
      </c>
    </row>
    <row r="14" spans="1:5" ht="14.4">
      <c r="C14" s="35" t="s">
        <v>208</v>
      </c>
      <c r="E14" s="33" t="s">
        <v>209</v>
      </c>
    </row>
    <row r="15" spans="1:5" ht="14.4">
      <c r="C15" s="35" t="s">
        <v>165</v>
      </c>
      <c r="E15" s="33" t="s">
        <v>210</v>
      </c>
    </row>
    <row r="16" spans="1:5" ht="14.4"/>
    <row r="17" spans="3:10" ht="14.4">
      <c r="C17" s="265" t="s">
        <v>167</v>
      </c>
      <c r="D17" s="265" t="s">
        <v>167</v>
      </c>
      <c r="E17" s="266" t="s">
        <v>168</v>
      </c>
      <c r="F17" s="266" t="s">
        <v>168</v>
      </c>
      <c r="G17" s="266" t="s">
        <v>169</v>
      </c>
      <c r="H17" s="266" t="s">
        <v>169</v>
      </c>
      <c r="I17" s="266" t="s">
        <v>170</v>
      </c>
      <c r="J17" s="266" t="s">
        <v>170</v>
      </c>
    </row>
    <row r="18" spans="3:10" ht="14.4">
      <c r="C18" s="265" t="s">
        <v>211</v>
      </c>
      <c r="D18" s="265" t="s">
        <v>211</v>
      </c>
      <c r="E18" s="36" t="s">
        <v>212</v>
      </c>
      <c r="F18" s="36" t="s">
        <v>213</v>
      </c>
      <c r="G18" s="36" t="s">
        <v>212</v>
      </c>
      <c r="H18" s="36" t="s">
        <v>213</v>
      </c>
      <c r="I18" s="36" t="s">
        <v>212</v>
      </c>
      <c r="J18" s="36" t="s">
        <v>213</v>
      </c>
    </row>
    <row r="19" spans="3:10" ht="14.4">
      <c r="C19" s="37" t="s">
        <v>214</v>
      </c>
      <c r="D19" s="37" t="s">
        <v>215</v>
      </c>
      <c r="E19" s="38" t="s">
        <v>173</v>
      </c>
      <c r="F19" s="38" t="s">
        <v>173</v>
      </c>
      <c r="G19" s="38" t="s">
        <v>173</v>
      </c>
      <c r="H19" s="38" t="s">
        <v>173</v>
      </c>
      <c r="I19" s="38" t="s">
        <v>173</v>
      </c>
      <c r="J19" s="38" t="s">
        <v>173</v>
      </c>
    </row>
    <row r="20" spans="3:10" ht="14.4">
      <c r="C20" s="39" t="s">
        <v>216</v>
      </c>
      <c r="D20" s="39" t="s">
        <v>217</v>
      </c>
      <c r="E20" s="50">
        <v>259243.37</v>
      </c>
      <c r="F20" s="50">
        <v>1514398.98</v>
      </c>
      <c r="G20" s="50">
        <v>413476.37</v>
      </c>
      <c r="H20" s="50">
        <v>2198798.2799999998</v>
      </c>
      <c r="I20" s="50">
        <v>597932.71</v>
      </c>
      <c r="J20" s="50">
        <v>1972283.37</v>
      </c>
    </row>
    <row r="21" spans="3:10" ht="14.4">
      <c r="C21" s="39" t="s">
        <v>218</v>
      </c>
      <c r="D21" s="39" t="s">
        <v>219</v>
      </c>
      <c r="E21" s="51">
        <v>23029.18</v>
      </c>
      <c r="F21" s="51">
        <v>468266.04</v>
      </c>
      <c r="G21" s="51">
        <v>39916.67</v>
      </c>
      <c r="H21" s="51">
        <v>964742.26</v>
      </c>
      <c r="I21" s="51">
        <v>164720.09</v>
      </c>
      <c r="J21" s="51">
        <v>1806479.16</v>
      </c>
    </row>
    <row r="22" spans="3:10" ht="14.4">
      <c r="C22" s="39" t="s">
        <v>220</v>
      </c>
      <c r="D22" s="39" t="s">
        <v>221</v>
      </c>
      <c r="E22" s="50">
        <v>319607.69</v>
      </c>
      <c r="F22" s="50">
        <v>491757.27</v>
      </c>
      <c r="G22" s="50">
        <v>396016.54</v>
      </c>
      <c r="H22" s="50">
        <v>967353.38</v>
      </c>
      <c r="I22" s="50">
        <v>420137.33</v>
      </c>
      <c r="J22" s="50">
        <v>1059096.19</v>
      </c>
    </row>
    <row r="23" spans="3:10" ht="14.4">
      <c r="C23" s="39" t="s">
        <v>222</v>
      </c>
      <c r="D23" s="39" t="s">
        <v>223</v>
      </c>
      <c r="E23" s="51">
        <v>3228916.04</v>
      </c>
      <c r="F23" s="51">
        <v>17354722.609999999</v>
      </c>
      <c r="G23" s="51">
        <v>3289549.12</v>
      </c>
      <c r="H23" s="51">
        <v>19258868.050000001</v>
      </c>
      <c r="I23" s="51">
        <v>4319353.24</v>
      </c>
      <c r="J23" s="52">
        <v>24110417.899999999</v>
      </c>
    </row>
    <row r="24" spans="3:10" ht="14.4">
      <c r="C24" s="39" t="s">
        <v>224</v>
      </c>
      <c r="D24" s="39" t="s">
        <v>225</v>
      </c>
      <c r="E24" s="53">
        <v>232574.9</v>
      </c>
      <c r="F24" s="53">
        <v>26909.4</v>
      </c>
      <c r="G24" s="50">
        <v>196013.14</v>
      </c>
      <c r="H24" s="50">
        <v>18888.63</v>
      </c>
      <c r="I24" s="50">
        <v>182264.66</v>
      </c>
      <c r="J24" s="53">
        <v>42239.7</v>
      </c>
    </row>
    <row r="25" spans="3:10" ht="14.4">
      <c r="C25" s="39" t="s">
        <v>226</v>
      </c>
      <c r="D25" s="39" t="s">
        <v>227</v>
      </c>
      <c r="E25" s="51">
        <v>18818.73</v>
      </c>
      <c r="F25" s="51">
        <v>348.13</v>
      </c>
      <c r="G25" s="52">
        <v>15509.4</v>
      </c>
      <c r="H25" s="51">
        <v>3555.21</v>
      </c>
      <c r="I25" s="51">
        <v>12016.09</v>
      </c>
      <c r="J25" s="51">
        <v>1854.02</v>
      </c>
    </row>
    <row r="26" spans="3:10" ht="14.4">
      <c r="C26" s="39" t="s">
        <v>228</v>
      </c>
      <c r="D26" s="39" t="s">
        <v>188</v>
      </c>
      <c r="E26" s="50">
        <v>244442.57</v>
      </c>
      <c r="F26" s="40" t="s">
        <v>176</v>
      </c>
      <c r="G26" s="50">
        <v>264906.75</v>
      </c>
      <c r="H26" s="40" t="s">
        <v>176</v>
      </c>
      <c r="I26" s="50">
        <v>349954.96</v>
      </c>
      <c r="J26" s="50">
        <v>839593.34</v>
      </c>
    </row>
    <row r="27" spans="3:10" ht="14.4">
      <c r="C27" s="39" t="s">
        <v>229</v>
      </c>
      <c r="D27" s="39" t="s">
        <v>230</v>
      </c>
      <c r="E27" s="50">
        <v>4378362.17</v>
      </c>
      <c r="F27" s="50">
        <v>3088808.71</v>
      </c>
      <c r="G27" s="50">
        <v>4138729.95</v>
      </c>
      <c r="H27" s="50">
        <v>3104013.87</v>
      </c>
      <c r="I27" s="50">
        <v>4491211.3899999997</v>
      </c>
      <c r="J27" s="50">
        <v>3892391.96</v>
      </c>
    </row>
    <row r="28" spans="3:10" ht="14.4">
      <c r="C28" s="39" t="s">
        <v>231</v>
      </c>
      <c r="D28" s="39" t="s">
        <v>232</v>
      </c>
      <c r="E28" s="51">
        <v>12696.33</v>
      </c>
      <c r="F28" s="51">
        <v>1282.9100000000001</v>
      </c>
      <c r="G28" s="51">
        <v>13689.26</v>
      </c>
      <c r="H28" s="51">
        <v>680.48</v>
      </c>
      <c r="I28" s="51">
        <v>7230.55</v>
      </c>
      <c r="J28" s="51">
        <v>5598.83</v>
      </c>
    </row>
    <row r="29" spans="3:10" ht="14.4">
      <c r="C29" s="39" t="s">
        <v>233</v>
      </c>
      <c r="D29" s="39" t="s">
        <v>234</v>
      </c>
      <c r="E29" s="50">
        <v>1583524.05</v>
      </c>
      <c r="F29" s="50">
        <v>227012.84</v>
      </c>
      <c r="G29" s="50">
        <v>2027032.23</v>
      </c>
      <c r="H29" s="50">
        <v>642276.46</v>
      </c>
      <c r="I29" s="50">
        <v>1939142.53</v>
      </c>
      <c r="J29" s="50">
        <v>666974.31000000006</v>
      </c>
    </row>
    <row r="30" spans="3:10" ht="14.4">
      <c r="C30" s="39" t="s">
        <v>235</v>
      </c>
      <c r="D30" s="39" t="s">
        <v>236</v>
      </c>
      <c r="E30" s="51">
        <v>46168.05</v>
      </c>
      <c r="F30" s="51">
        <v>134409.12</v>
      </c>
      <c r="G30" s="51">
        <v>42058.559999999998</v>
      </c>
      <c r="H30" s="52">
        <v>180638.1</v>
      </c>
      <c r="I30" s="51">
        <v>53668.08</v>
      </c>
      <c r="J30" s="51">
        <v>145988.99</v>
      </c>
    </row>
    <row r="31" spans="3:10" ht="14.4">
      <c r="C31" s="39" t="s">
        <v>237</v>
      </c>
      <c r="D31" s="39" t="s">
        <v>238</v>
      </c>
      <c r="E31" s="50">
        <v>768308.15</v>
      </c>
      <c r="F31" s="50">
        <v>40127.25</v>
      </c>
      <c r="G31" s="50">
        <v>722661.25</v>
      </c>
      <c r="H31" s="50">
        <v>70887.17</v>
      </c>
      <c r="I31" s="50">
        <v>632161.39</v>
      </c>
      <c r="J31" s="50">
        <v>109752.34</v>
      </c>
    </row>
    <row r="32" spans="3:10" ht="14.4">
      <c r="C32" s="39" t="s">
        <v>239</v>
      </c>
      <c r="D32" s="39" t="s">
        <v>240</v>
      </c>
      <c r="E32" s="51">
        <v>527895.03</v>
      </c>
      <c r="F32" s="52">
        <v>69713.8</v>
      </c>
      <c r="G32" s="51">
        <v>601454.53</v>
      </c>
      <c r="H32" s="51">
        <v>42376.05</v>
      </c>
      <c r="I32" s="51">
        <v>488869.91</v>
      </c>
      <c r="J32" s="51">
        <v>72547.44</v>
      </c>
    </row>
    <row r="34" spans="3:4" ht="14.4">
      <c r="C34" s="35" t="s">
        <v>189</v>
      </c>
    </row>
    <row r="35" spans="3:4" ht="14.4">
      <c r="C35" s="35" t="s">
        <v>176</v>
      </c>
      <c r="D35" s="33" t="s">
        <v>190</v>
      </c>
    </row>
  </sheetData>
  <mergeCells count="6">
    <mergeCell ref="I17:J17"/>
    <mergeCell ref="C18:D18"/>
    <mergeCell ref="A1:B1"/>
    <mergeCell ref="C17:D17"/>
    <mergeCell ref="E17:F17"/>
    <mergeCell ref="G17:H1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834C-4CE7-473B-A543-A8B3D57375FD}">
  <sheetPr>
    <tabColor rgb="FF92D050"/>
  </sheetPr>
  <dimension ref="A1:Q7"/>
  <sheetViews>
    <sheetView workbookViewId="0">
      <pane xSplit="2" ySplit="1" topLeftCell="C2" activePane="bottomRight" state="frozen"/>
      <selection activeCell="B15" sqref="B15"/>
      <selection pane="topRight" activeCell="B15" sqref="B15"/>
      <selection pane="bottomLeft" activeCell="B15" sqref="B15"/>
      <selection pane="bottomRight" activeCell="B2" sqref="B2"/>
    </sheetView>
  </sheetViews>
  <sheetFormatPr baseColWidth="10" defaultColWidth="9.109375" defaultRowHeight="14.4"/>
  <cols>
    <col min="1" max="1" width="50.6640625" style="4" customWidth="1"/>
    <col min="2" max="2" width="23.109375" style="4" customWidth="1"/>
    <col min="3" max="3" width="9.3320312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Produits!$B$16</f>
        <v>Pommes de terre primeurs ou nouvelles - Production</v>
      </c>
      <c r="B2" s="4" t="str">
        <f>Secteurs!$B$3</f>
        <v>Transformation</v>
      </c>
      <c r="C2" s="221">
        <f>'MP Transformation - AGRESTE'!L20/10^3</f>
        <v>10.958500000000001</v>
      </c>
      <c r="D2" s="4"/>
      <c r="E2" s="4" t="str">
        <f>Etiquettes!$C$5</f>
        <v>kt</v>
      </c>
      <c r="F2" s="4">
        <v>0</v>
      </c>
      <c r="G2" s="31" t="str">
        <f>Etiquettes!$C$3</f>
        <v>Pomme de terre</v>
      </c>
      <c r="H2" s="6" t="s">
        <v>333</v>
      </c>
      <c r="I2" s="31" t="str">
        <f>Etiquettes!$C$6</f>
        <v>France entière</v>
      </c>
      <c r="J2" s="31" t="s">
        <v>324</v>
      </c>
      <c r="K2" s="31"/>
      <c r="L2" s="4" t="str">
        <f>'MP Transformation - AGRESTE'!$B$6</f>
        <v>Agreste - Statistique agricole annuelle - SSP</v>
      </c>
      <c r="M2" s="31" t="str" cm="1">
        <f t="array" aca="1" ref="M2" ca="1">[2]!NOM_FEUILLE('MP Transformation - AGRESTE'!$A$1)</f>
        <v>MP Transformation - AGRESTE</v>
      </c>
      <c r="N2" s="30" t="str">
        <f>Etiquettes!$H$11</f>
        <v>Volume</v>
      </c>
      <c r="O2" s="31" t="str">
        <f t="shared" ref="O2:O7" si="0">_xlfn.CONCAT(J2,IF(OR(ISBLANK(C2),ISERROR(C2)),"",_xlfn.CONCAT(" = ",MROUND(C2,1)," ",E2," (",L2,")")))</f>
        <v>Consommation de la production de pommes de terre primeurs pour la transformation = 11 kt (Agreste - Statistique agricole annuelle - SSP)</v>
      </c>
    </row>
    <row r="3" spans="1:17">
      <c r="A3" s="4" t="str">
        <f>Produits!$B$19</f>
        <v>Pommes de terre de conservation ou demi-saison - Production</v>
      </c>
      <c r="B3" s="4" t="str">
        <f>Secteurs!$B$3</f>
        <v>Transformation</v>
      </c>
      <c r="C3" s="221">
        <f>'MP Transformation - AGRESTE'!L21/10^3</f>
        <v>2271.9114</v>
      </c>
      <c r="E3" s="4" t="str">
        <f>Etiquettes!$C$5</f>
        <v>kt</v>
      </c>
      <c r="F3" s="4">
        <v>0</v>
      </c>
      <c r="G3" s="31" t="str">
        <f>Etiquettes!$C$3</f>
        <v>Pomme de terre</v>
      </c>
      <c r="H3" s="6" t="s">
        <v>333</v>
      </c>
      <c r="I3" s="31" t="str">
        <f>Etiquettes!$C$6</f>
        <v>France entière</v>
      </c>
      <c r="J3" s="31" t="s">
        <v>325</v>
      </c>
      <c r="L3" s="4" t="str">
        <f>'MP Transformation - AGRESTE'!$B$6</f>
        <v>Agreste - Statistique agricole annuelle - SSP</v>
      </c>
      <c r="M3" s="31" t="str" cm="1">
        <f t="array" aca="1" ref="M3" ca="1">[2]!NOM_FEUILLE('MP Transformation - AGRESTE'!$A$1)</f>
        <v>MP Transformation - AGRESTE</v>
      </c>
      <c r="N3" s="30" t="str">
        <f>Etiquettes!$H$11</f>
        <v>Volume</v>
      </c>
      <c r="O3" s="31" t="str">
        <f t="shared" si="0"/>
        <v>Consommation de la production de pommes de terre de conservation pour la transformation = 2272 kt (Agreste - Statistique agricole annuelle - SSP)</v>
      </c>
    </row>
    <row r="4" spans="1:17">
      <c r="A4" s="4" t="str">
        <f>Produits!$B$16</f>
        <v>Pommes de terre primeurs ou nouvelles - Production</v>
      </c>
      <c r="B4" s="4" t="str">
        <f>Secteurs!$B$3</f>
        <v>Transformation</v>
      </c>
      <c r="C4" s="221">
        <f>'MP Transformation - AGRESTE'!M44/10^3</f>
        <v>17.1387</v>
      </c>
      <c r="D4" s="4"/>
      <c r="E4" s="4" t="str">
        <f>Etiquettes!$C$5</f>
        <v>kt</v>
      </c>
      <c r="F4" s="4">
        <v>0</v>
      </c>
      <c r="G4" s="31" t="str">
        <f>Etiquettes!$C$3</f>
        <v>Pomme de terre</v>
      </c>
      <c r="H4" s="6" t="s">
        <v>25</v>
      </c>
      <c r="I4" s="31" t="str">
        <f>Etiquettes!$C$6</f>
        <v>France entière</v>
      </c>
      <c r="J4" s="31" t="s">
        <v>324</v>
      </c>
      <c r="K4" s="31"/>
      <c r="L4" s="4" t="str">
        <f>'MP Transformation - AGRESTE'!$B$6</f>
        <v>Agreste - Statistique agricole annuelle - SSP</v>
      </c>
      <c r="M4" s="31" t="str" cm="1">
        <f t="array" aca="1" ref="M4" ca="1">[2]!NOM_FEUILLE('MP Transformation - AGRESTE'!$A$1)</f>
        <v>MP Transformation - AGRESTE</v>
      </c>
      <c r="N4" s="30" t="str">
        <f>Etiquettes!$H$11</f>
        <v>Volume</v>
      </c>
      <c r="O4" s="31" t="str">
        <f t="shared" si="0"/>
        <v>Consommation de la production de pommes de terre primeurs pour la transformation = 17 kt (Agreste - Statistique agricole annuelle - SSP)</v>
      </c>
    </row>
    <row r="5" spans="1:17">
      <c r="A5" s="4" t="str">
        <f>Produits!$B$19</f>
        <v>Pommes de terre de conservation ou demi-saison - Production</v>
      </c>
      <c r="B5" s="4" t="str">
        <f>Secteurs!$B$3</f>
        <v>Transformation</v>
      </c>
      <c r="C5" s="221">
        <f>'MP Transformation - AGRESTE'!M45/10^3</f>
        <v>2247.1862999999998</v>
      </c>
      <c r="E5" s="4" t="str">
        <f>Etiquettes!$C$5</f>
        <v>kt</v>
      </c>
      <c r="F5" s="4">
        <v>0</v>
      </c>
      <c r="G5" s="31" t="str">
        <f>Etiquettes!$C$3</f>
        <v>Pomme de terre</v>
      </c>
      <c r="H5" s="6" t="s">
        <v>25</v>
      </c>
      <c r="I5" s="31" t="str">
        <f>Etiquettes!$C$6</f>
        <v>France entière</v>
      </c>
      <c r="J5" s="31" t="s">
        <v>325</v>
      </c>
      <c r="L5" s="4" t="str">
        <f>'MP Transformation - AGRESTE'!$B$6</f>
        <v>Agreste - Statistique agricole annuelle - SSP</v>
      </c>
      <c r="M5" s="31" t="str" cm="1">
        <f t="array" aca="1" ref="M5" ca="1">[2]!NOM_FEUILLE('MP Transformation - AGRESTE'!$A$1)</f>
        <v>MP Transformation - AGRESTE</v>
      </c>
      <c r="N5" s="30" t="str">
        <f>Etiquettes!$H$11</f>
        <v>Volume</v>
      </c>
      <c r="O5" s="31" t="str">
        <f t="shared" si="0"/>
        <v>Consommation de la production de pommes de terre de conservation pour la transformation = 2247 kt (Agreste - Statistique agricole annuelle - SSP)</v>
      </c>
    </row>
    <row r="6" spans="1:17">
      <c r="A6" s="4" t="str">
        <f>Produits!$B$16</f>
        <v>Pommes de terre primeurs ou nouvelles - Production</v>
      </c>
      <c r="B6" s="4" t="str">
        <f>Secteurs!$B$3</f>
        <v>Transformation</v>
      </c>
      <c r="C6" s="221">
        <f>'MP Transformation - AGRESTE'!M68/10^3</f>
        <v>8.9372000000000007</v>
      </c>
      <c r="D6" s="4"/>
      <c r="E6" s="4" t="str">
        <f>Etiquettes!$C$5</f>
        <v>kt</v>
      </c>
      <c r="F6" s="4">
        <v>0</v>
      </c>
      <c r="G6" s="31" t="str">
        <f>Etiquettes!$C$3</f>
        <v>Pomme de terre</v>
      </c>
      <c r="H6" s="6" t="s">
        <v>26</v>
      </c>
      <c r="I6" s="31" t="str">
        <f>Etiquettes!$C$6</f>
        <v>France entière</v>
      </c>
      <c r="J6" s="31" t="s">
        <v>324</v>
      </c>
      <c r="K6" s="31"/>
      <c r="L6" s="4" t="str">
        <f>'MP Transformation - AGRESTE'!$B$6</f>
        <v>Agreste - Statistique agricole annuelle - SSP</v>
      </c>
      <c r="M6" s="31" t="str" cm="1">
        <f t="array" aca="1" ref="M6" ca="1">[2]!NOM_FEUILLE('MP Transformation - AGRESTE'!$A$1)</f>
        <v>MP Transformation - AGRESTE</v>
      </c>
      <c r="N6" s="30" t="str">
        <f>Etiquettes!$H$11</f>
        <v>Volume</v>
      </c>
      <c r="O6" s="31" t="str">
        <f t="shared" si="0"/>
        <v>Consommation de la production de pommes de terre primeurs pour la transformation = 9 kt (Agreste - Statistique agricole annuelle - SSP)</v>
      </c>
    </row>
    <row r="7" spans="1:17">
      <c r="A7" s="4" t="str">
        <f>Produits!$B$19</f>
        <v>Pommes de terre de conservation ou demi-saison - Production</v>
      </c>
      <c r="B7" s="4" t="str">
        <f>Secteurs!$B$3</f>
        <v>Transformation</v>
      </c>
      <c r="C7" s="221">
        <f>'MP Transformation - AGRESTE'!M69/10^3</f>
        <v>2356.6902999999998</v>
      </c>
      <c r="E7" s="4" t="str">
        <f>Etiquettes!$C$5</f>
        <v>kt</v>
      </c>
      <c r="F7" s="4">
        <v>0</v>
      </c>
      <c r="G7" s="31" t="str">
        <f>Etiquettes!$C$3</f>
        <v>Pomme de terre</v>
      </c>
      <c r="H7" s="6" t="s">
        <v>26</v>
      </c>
      <c r="I7" s="31" t="str">
        <f>Etiquettes!$C$6</f>
        <v>France entière</v>
      </c>
      <c r="J7" s="31" t="s">
        <v>325</v>
      </c>
      <c r="L7" s="4" t="str">
        <f>'MP Transformation - AGRESTE'!$B$6</f>
        <v>Agreste - Statistique agricole annuelle - SSP</v>
      </c>
      <c r="M7" s="31" t="str" cm="1">
        <f t="array" aca="1" ref="M7" ca="1">[2]!NOM_FEUILLE('MP Transformation - AGRESTE'!$A$1)</f>
        <v>MP Transformation - AGRESTE</v>
      </c>
      <c r="N7" s="30" t="str">
        <f>Etiquettes!$H$11</f>
        <v>Volume</v>
      </c>
      <c r="O7" s="31" t="str">
        <f t="shared" si="0"/>
        <v>Consommation de la production de pommes de terre de conservation pour la transformation = 2357 kt (Agreste - Statistique agricole annuelle - SSP)</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10C7-2F8A-406B-9ECC-4E829DBBB885}">
  <sheetPr>
    <tabColor rgb="FF92D050"/>
  </sheetPr>
  <dimension ref="A1:S7"/>
  <sheetViews>
    <sheetView workbookViewId="0">
      <pane xSplit="3" ySplit="1" topLeftCell="D2" activePane="bottomRight" state="frozen"/>
      <selection activeCell="B15" sqref="B15"/>
      <selection pane="topRight" activeCell="B15" sqref="B15"/>
      <selection pane="bottomLeft" activeCell="B15" sqref="B15"/>
      <selection pane="bottomRight" activeCell="C3" sqref="C3"/>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v>1</v>
      </c>
      <c r="B2" s="4" t="str">
        <f>Produits!$B$7</f>
        <v>Pommes de terre de féculerie</v>
      </c>
      <c r="C2" s="4" t="str">
        <f>Secteurs!$B$4</f>
        <v>Féculerie</v>
      </c>
      <c r="D2" s="222">
        <f>'MP Transformation - AGRESTE'!L19/100</f>
        <v>0.21</v>
      </c>
      <c r="G2" s="4" t="str">
        <f>Etiquettes!$C$5</f>
        <v>kt</v>
      </c>
      <c r="H2" s="30" t="s">
        <v>24</v>
      </c>
      <c r="I2" s="31" t="str">
        <f>Etiquettes!$C$3</f>
        <v>Pomme de terre</v>
      </c>
      <c r="J2" s="6" t="s">
        <v>333</v>
      </c>
      <c r="K2" s="31" t="str">
        <f>Etiquettes!$C$6</f>
        <v>France entière</v>
      </c>
      <c r="S2" s="261" t="s">
        <v>334</v>
      </c>
    </row>
    <row r="3" spans="1:19">
      <c r="A3" s="6">
        <v>1</v>
      </c>
      <c r="B3" s="4" t="str">
        <f>Secteurs!$B$4</f>
        <v>Féculerie</v>
      </c>
      <c r="C3" s="4" t="str">
        <f>Produits!$B$25</f>
        <v>Fécule de pommes de terre</v>
      </c>
      <c r="D3" s="4">
        <v>-1</v>
      </c>
      <c r="G3" s="4" t="str">
        <f>Etiquettes!$C$5</f>
        <v>kt</v>
      </c>
      <c r="H3" s="30" t="s">
        <v>24</v>
      </c>
      <c r="I3" s="31" t="str">
        <f>Etiquettes!$C$3</f>
        <v>Pomme de terre</v>
      </c>
      <c r="J3" s="6" t="s">
        <v>333</v>
      </c>
      <c r="K3" s="31" t="str">
        <f>Etiquettes!$C$6</f>
        <v>France entière</v>
      </c>
      <c r="L3" s="31" t="s">
        <v>336</v>
      </c>
      <c r="M3" s="31" t="s">
        <v>508</v>
      </c>
      <c r="N3" s="4" t="str">
        <f>'MP Transformation - AGRESTE'!$B$6</f>
        <v>Agreste - Statistique agricole annuelle - SSP</v>
      </c>
      <c r="O3" s="31" t="str" cm="1">
        <f t="array" aca="1" ref="O3" ca="1">[2]!NOM_FEUILLE('MP Transformation - AGRESTE'!$A$1)</f>
        <v>MP Transformation - AGRESTE</v>
      </c>
      <c r="P3" s="30" t="str">
        <f>Etiquettes!$I$11</f>
        <v>Rendement</v>
      </c>
      <c r="Q3" t="str">
        <f>_xlfn.CONCAT(L3," = ",MROUND(D2*100,0.01)," % (",N3,")")</f>
        <v>Rendement de transformation de la pomme de terre en fécule = 21 % (Agreste - Statistique agricole annuelle - SSP)</v>
      </c>
      <c r="S3" s="262"/>
    </row>
    <row r="4" spans="1:19">
      <c r="A4" s="6">
        <f>A2+1</f>
        <v>2</v>
      </c>
      <c r="B4" s="4" t="str">
        <f>Produits!$B$7</f>
        <v>Pommes de terre de féculerie</v>
      </c>
      <c r="C4" s="4" t="str">
        <f>Secteurs!$B$4</f>
        <v>Féculerie</v>
      </c>
      <c r="D4" s="222">
        <f>'MP Transformation - AGRESTE'!M43/100</f>
        <v>0.19839999999999999</v>
      </c>
      <c r="G4" s="4" t="str">
        <f>Etiquettes!$C$5</f>
        <v>kt</v>
      </c>
      <c r="H4" s="4" t="str">
        <f>Etiquettes!$I$4</f>
        <v>2019-20</v>
      </c>
      <c r="I4" s="31" t="str">
        <f>Etiquettes!$C$3</f>
        <v>Pomme de terre</v>
      </c>
      <c r="J4" s="6" t="s">
        <v>25</v>
      </c>
      <c r="K4" s="31" t="str">
        <f>Etiquettes!$C$6</f>
        <v>France entière</v>
      </c>
      <c r="Q4" s="6"/>
      <c r="S4" s="262"/>
    </row>
    <row r="5" spans="1:19">
      <c r="A5" s="6">
        <f t="shared" ref="A5:A7" si="0">A3+1</f>
        <v>2</v>
      </c>
      <c r="B5" s="4" t="str">
        <f>Secteurs!$B$4</f>
        <v>Féculerie</v>
      </c>
      <c r="C5" s="4" t="str">
        <f>Produits!$B$25</f>
        <v>Fécule de pommes de terre</v>
      </c>
      <c r="D5" s="4">
        <v>-1</v>
      </c>
      <c r="G5" s="4" t="str">
        <f>Etiquettes!$C$5</f>
        <v>kt</v>
      </c>
      <c r="H5" s="4" t="str">
        <f>Etiquettes!$I$4</f>
        <v>2019-20</v>
      </c>
      <c r="I5" s="31" t="str">
        <f>Etiquettes!$C$3</f>
        <v>Pomme de terre</v>
      </c>
      <c r="J5" s="6" t="s">
        <v>25</v>
      </c>
      <c r="K5" s="31" t="str">
        <f>Etiquettes!$C$6</f>
        <v>France entière</v>
      </c>
      <c r="L5" s="31" t="s">
        <v>336</v>
      </c>
      <c r="M5" s="31" t="s">
        <v>335</v>
      </c>
      <c r="N5" s="4" t="str">
        <f>'MP Transformation - AGRESTE'!$B$6</f>
        <v>Agreste - Statistique agricole annuelle - SSP</v>
      </c>
      <c r="O5" s="31" t="str" cm="1">
        <f t="array" aca="1" ref="O5" ca="1">[2]!NOM_FEUILLE('MP Transformation - AGRESTE'!$A$1)</f>
        <v>MP Transformation - AGRESTE</v>
      </c>
      <c r="P5" s="30" t="str">
        <f>Etiquettes!$I$11</f>
        <v>Rendement</v>
      </c>
      <c r="Q5" t="str">
        <f>_xlfn.CONCAT(L5," = ",MROUND(D4*100,0.01)," % (",N5,")")</f>
        <v>Rendement de transformation de la pomme de terre en fécule = 19,84 % (Agreste - Statistique agricole annuelle - SSP)</v>
      </c>
      <c r="S5" s="262"/>
    </row>
    <row r="6" spans="1:19">
      <c r="A6" s="6">
        <f t="shared" si="0"/>
        <v>3</v>
      </c>
      <c r="B6" s="4" t="str">
        <f>Produits!$B$7</f>
        <v>Pommes de terre de féculerie</v>
      </c>
      <c r="C6" s="4" t="str">
        <f>Secteurs!$B$4</f>
        <v>Féculerie</v>
      </c>
      <c r="D6" s="222">
        <f>'MP Transformation - AGRESTE'!M67/100</f>
        <v>0.17699999999999999</v>
      </c>
      <c r="G6" s="4" t="str">
        <f>Etiquettes!$C$5</f>
        <v>kt</v>
      </c>
      <c r="H6" s="4" t="str">
        <f>Etiquettes!$J$4</f>
        <v>2023-24</v>
      </c>
      <c r="I6" s="31" t="str">
        <f>Etiquettes!$C$3</f>
        <v>Pomme de terre</v>
      </c>
      <c r="J6" s="6" t="s">
        <v>26</v>
      </c>
      <c r="K6" s="31" t="str">
        <f>Etiquettes!$C$6</f>
        <v>France entière</v>
      </c>
      <c r="Q6" s="6"/>
      <c r="S6" s="262"/>
    </row>
    <row r="7" spans="1:19">
      <c r="A7" s="6">
        <f t="shared" si="0"/>
        <v>3</v>
      </c>
      <c r="B7" s="4" t="str">
        <f>Secteurs!$B$4</f>
        <v>Féculerie</v>
      </c>
      <c r="C7" s="4" t="str">
        <f>Produits!$B$25</f>
        <v>Fécule de pommes de terre</v>
      </c>
      <c r="D7" s="4">
        <v>-1</v>
      </c>
      <c r="G7" s="4" t="str">
        <f>Etiquettes!$C$5</f>
        <v>kt</v>
      </c>
      <c r="H7" s="4" t="str">
        <f>Etiquettes!$J$4</f>
        <v>2023-24</v>
      </c>
      <c r="I7" s="31" t="str">
        <f>Etiquettes!$C$3</f>
        <v>Pomme de terre</v>
      </c>
      <c r="J7" s="6" t="s">
        <v>26</v>
      </c>
      <c r="K7" s="31" t="str">
        <f>Etiquettes!$C$6</f>
        <v>France entière</v>
      </c>
      <c r="L7" s="31" t="s">
        <v>336</v>
      </c>
      <c r="M7" s="31" t="s">
        <v>335</v>
      </c>
      <c r="N7" s="4" t="str">
        <f>'MP Transformation - AGRESTE'!$B$6</f>
        <v>Agreste - Statistique agricole annuelle - SSP</v>
      </c>
      <c r="O7" s="31" t="str" cm="1">
        <f t="array" aca="1" ref="O7" ca="1">[2]!NOM_FEUILLE('MP Transformation - AGRESTE'!$A$1)</f>
        <v>MP Transformation - AGRESTE</v>
      </c>
      <c r="P7" s="30" t="str">
        <f>Etiquettes!$I$11</f>
        <v>Rendement</v>
      </c>
      <c r="Q7" t="str">
        <f>_xlfn.CONCAT(L7," = ",MROUND(D6*100,0.01)," % (",N7,")")</f>
        <v>Rendement de transformation de la pomme de terre en fécule = 17,7 % (Agreste - Statistique agricole annuelle - SSP)</v>
      </c>
      <c r="S7" s="262"/>
    </row>
  </sheetData>
  <mergeCells count="1">
    <mergeCell ref="S2:S7"/>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C16B1-CF33-4783-80E8-4BC80F311E48}">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C7" sqref="C7"/>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4" ca="1">_xlfn._xlws.FILTER(Contraintes!G1:Q200,ISTEXT(Contraintes!P1:P200))</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4">_xlfn._xlws.FILTER(Contraintes!B2:C200,ISTEXT(Contraintes!P2:P200))</f>
        <v>Féculerie</v>
      </c>
      <c r="B2" s="4" t="str">
        <v>Fécule de pommes de terre</v>
      </c>
      <c r="E2" s="4" t="str">
        <f ca="1"/>
        <v>kt</v>
      </c>
      <c r="F2" s="4" t="str">
        <f ca="1"/>
        <v>2015-16</v>
      </c>
      <c r="G2" s="4" t="str">
        <f ca="1"/>
        <v>Pomme de terre</v>
      </c>
      <c r="H2" s="4" t="str">
        <f ca="1"/>
        <v>2016-17</v>
      </c>
      <c r="I2" s="4" t="str">
        <f ca="1"/>
        <v>France entière</v>
      </c>
      <c r="J2" s="4" t="str">
        <f ca="1"/>
        <v>Rendement de transformation de la pomme de terre en fécule</v>
      </c>
      <c r="K2" s="4" t="str">
        <f ca="1"/>
        <v>100 % de la fécule de pomme de terre est récupérée, et utilisation de la donnée 2016-17</v>
      </c>
      <c r="L2" s="4" t="str">
        <f ca="1"/>
        <v>Agreste - Statistique agricole annuelle - SSP</v>
      </c>
      <c r="M2" s="4" t="str">
        <f ca="1"/>
        <v>MP Transformation - AGRESTE</v>
      </c>
      <c r="N2" s="4" t="str">
        <f ca="1"/>
        <v>Rendement</v>
      </c>
      <c r="O2" s="4" t="str">
        <f ca="1"/>
        <v>Rendement de transformation de la pomme de terre en fécule = 21 % (Agreste - Statistique agricole annuelle - SSP)</v>
      </c>
    </row>
    <row r="3" spans="1:15">
      <c r="A3" s="4" t="str">
        <v>Féculerie</v>
      </c>
      <c r="B3" s="4" t="str">
        <v>Fécule de pommes de terre</v>
      </c>
      <c r="E3" s="4" t="str">
        <f ca="1"/>
        <v>kt</v>
      </c>
      <c r="F3" s="4" t="str">
        <f ca="1"/>
        <v>2019-20</v>
      </c>
      <c r="G3" s="4" t="str">
        <f ca="1"/>
        <v>Pomme de terre</v>
      </c>
      <c r="H3" s="4" t="str">
        <f ca="1"/>
        <v>2019-20</v>
      </c>
      <c r="I3" s="4" t="str">
        <f ca="1"/>
        <v>France entière</v>
      </c>
      <c r="J3" s="4" t="str">
        <f ca="1"/>
        <v>Rendement de transformation de la pomme de terre en fécule</v>
      </c>
      <c r="K3" s="4" t="str">
        <f ca="1"/>
        <v>100 % de la fécule de pomme de terre est récupérée</v>
      </c>
      <c r="L3" s="4" t="str">
        <f ca="1"/>
        <v>Agreste - Statistique agricole annuelle - SSP</v>
      </c>
      <c r="M3" s="4" t="str">
        <f ca="1"/>
        <v>MP Transformation - AGRESTE</v>
      </c>
      <c r="N3" s="4" t="str">
        <f ca="1"/>
        <v>Rendement</v>
      </c>
      <c r="O3" s="4" t="str">
        <f ca="1"/>
        <v>Rendement de transformation de la pomme de terre en fécule = 19,84 % (Agreste - Statistique agricole annuelle - SSP)</v>
      </c>
    </row>
    <row r="4" spans="1:15">
      <c r="A4" s="4" t="str">
        <v>Féculerie</v>
      </c>
      <c r="B4" s="4" t="str">
        <v>Fécule de pommes de terre</v>
      </c>
      <c r="E4" s="4" t="str">
        <f ca="1"/>
        <v>kt</v>
      </c>
      <c r="F4" s="4" t="str">
        <f ca="1"/>
        <v>2023-24</v>
      </c>
      <c r="G4" s="4" t="str">
        <f ca="1"/>
        <v>Pomme de terre</v>
      </c>
      <c r="H4" s="4" t="str">
        <f ca="1"/>
        <v>2023-24</v>
      </c>
      <c r="I4" s="4" t="str">
        <f ca="1"/>
        <v>France entière</v>
      </c>
      <c r="J4" s="4" t="str">
        <f ca="1"/>
        <v>Rendement de transformation de la pomme de terre en fécule</v>
      </c>
      <c r="K4" s="4" t="str">
        <f ca="1"/>
        <v>100 % de la fécule de pomme de terre est récupérée</v>
      </c>
      <c r="L4" s="4" t="str">
        <f ca="1"/>
        <v>Agreste - Statistique agricole annuelle - SSP</v>
      </c>
      <c r="M4" s="4" t="str">
        <f ca="1"/>
        <v>MP Transformation - AGRESTE</v>
      </c>
      <c r="N4" s="4" t="str">
        <f ca="1"/>
        <v>Rendement</v>
      </c>
      <c r="O4" s="4" t="str">
        <f ca="1"/>
        <v>Rendement de transformation de la pomme de terre en fécule = 17,7 % (Agreste - Statistique agricole annuelle - SSP)</v>
      </c>
    </row>
    <row r="5" spans="1:15">
      <c r="I5" s="4"/>
      <c r="J5" s="4"/>
      <c r="K5" s="4"/>
      <c r="L5" s="4"/>
      <c r="M5" s="4"/>
    </row>
    <row r="6" spans="1:15">
      <c r="I6" s="4"/>
      <c r="J6" s="4"/>
      <c r="K6" s="4"/>
      <c r="L6" s="4"/>
      <c r="M6" s="4"/>
    </row>
    <row r="7" spans="1:15">
      <c r="I7" s="4"/>
      <c r="J7" s="4"/>
      <c r="K7" s="4"/>
      <c r="L7" s="4"/>
      <c r="M7" s="4"/>
    </row>
    <row r="8" spans="1:15">
      <c r="I8" s="4"/>
      <c r="J8" s="4"/>
      <c r="K8" s="4"/>
      <c r="L8" s="4"/>
      <c r="M8" s="4"/>
    </row>
    <row r="9" spans="1:15">
      <c r="I9" s="4"/>
      <c r="J9" s="4"/>
      <c r="K9" s="4"/>
      <c r="L9" s="4"/>
      <c r="M9" s="4"/>
    </row>
    <row r="10" spans="1:15">
      <c r="I10" s="4"/>
      <c r="J10" s="4"/>
      <c r="K10" s="4"/>
      <c r="L10" s="4"/>
      <c r="M10" s="4"/>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pans="9:14">
      <c r="I17" s="4"/>
      <c r="J17" s="4"/>
      <c r="K17" s="4"/>
      <c r="L17" s="4"/>
      <c r="M17" s="4"/>
    </row>
    <row r="18" spans="9:14">
      <c r="I18" s="4"/>
      <c r="J18" s="4"/>
      <c r="K18" s="4"/>
      <c r="L18" s="4"/>
      <c r="M18" s="4"/>
    </row>
    <row r="19" spans="9:14">
      <c r="I19" s="4"/>
      <c r="J19" s="4"/>
      <c r="K19" s="4"/>
      <c r="L19" s="4"/>
      <c r="M19" s="4"/>
    </row>
    <row r="20" spans="9:14">
      <c r="I20" s="4"/>
      <c r="J20" s="4"/>
      <c r="K20" s="4"/>
      <c r="L20" s="4"/>
      <c r="M20" s="4"/>
    </row>
    <row r="21" spans="9:14">
      <c r="I21" s="4"/>
      <c r="J21" s="4"/>
      <c r="K21" s="4"/>
      <c r="L21" s="4"/>
      <c r="M21" s="4"/>
    </row>
    <row r="22" spans="9:14">
      <c r="I22" s="4"/>
      <c r="J22" s="4"/>
      <c r="K22" s="4"/>
      <c r="L22" s="4"/>
      <c r="M22" s="4"/>
    </row>
    <row r="23" spans="9:14">
      <c r="I23" s="4"/>
      <c r="J23" s="4"/>
      <c r="K23" s="4"/>
      <c r="L23" s="4"/>
      <c r="M23" s="4"/>
    </row>
    <row r="24" spans="9:14">
      <c r="I24" s="4"/>
      <c r="J24" s="4"/>
      <c r="K24" s="4"/>
      <c r="L24" s="4"/>
      <c r="M24" s="4"/>
    </row>
    <row r="25" spans="9:14">
      <c r="I25" s="4"/>
      <c r="J25" s="4"/>
      <c r="K25" s="4"/>
      <c r="L25" s="4"/>
      <c r="M25" s="4"/>
    </row>
    <row r="26" spans="9:14">
      <c r="I26" s="4"/>
      <c r="J26" s="4"/>
      <c r="K26" s="4"/>
      <c r="L26" s="4"/>
      <c r="M26" s="4"/>
    </row>
    <row r="27" spans="9:14">
      <c r="I27" s="4"/>
      <c r="J27" s="4"/>
      <c r="K27" s="4"/>
      <c r="L27" s="4"/>
      <c r="M27" s="4"/>
    </row>
    <row r="28" spans="9:14">
      <c r="I28" s="4"/>
      <c r="J28" s="4"/>
      <c r="K28" s="4"/>
      <c r="L28" s="4"/>
      <c r="M28" s="4"/>
    </row>
    <row r="29" spans="9:14">
      <c r="I29" s="4"/>
      <c r="J29" s="4"/>
      <c r="K29" s="4"/>
      <c r="L29" s="4"/>
      <c r="M29" s="4"/>
    </row>
    <row r="30" spans="9:14">
      <c r="I30" s="4"/>
      <c r="J30" s="4"/>
      <c r="K30" s="4"/>
      <c r="L30" s="4"/>
      <c r="M30" s="4"/>
    </row>
    <row r="31" spans="9:14">
      <c r="I31" s="4"/>
      <c r="J31" s="4"/>
      <c r="K31" s="4"/>
      <c r="L31" s="4"/>
      <c r="M31" s="4"/>
    </row>
    <row r="32" spans="9:14">
      <c r="I32" s="4"/>
      <c r="J32" s="4"/>
      <c r="K32" s="4"/>
      <c r="L32" s="4"/>
      <c r="M32" s="4"/>
      <c r="N32" s="4" t="str">
        <f>IF(ISBLANK([3]Contraintes!T33),"",[3]Contraintes!T33)</f>
        <v/>
      </c>
    </row>
    <row r="33" spans="9:14">
      <c r="I33" s="4"/>
      <c r="J33" s="4"/>
      <c r="K33" s="4"/>
      <c r="L33" s="4"/>
      <c r="M33" s="4"/>
    </row>
    <row r="34" spans="9:14">
      <c r="I34" s="4"/>
      <c r="J34" s="4"/>
      <c r="K34" s="4"/>
      <c r="L34" s="4"/>
      <c r="M34" s="4"/>
      <c r="N34" s="4" t="str">
        <f>IF(ISBLANK([3]Contraintes!T35),"",[3]Contraintes!T35)</f>
        <v/>
      </c>
    </row>
    <row r="35" spans="9:14">
      <c r="I35" s="4"/>
      <c r="J35" s="4"/>
      <c r="K35" s="4"/>
      <c r="L35" s="4"/>
      <c r="M35" s="4"/>
    </row>
    <row r="36" spans="9:14">
      <c r="I36" s="4"/>
      <c r="J36" s="4"/>
      <c r="K36" s="4"/>
      <c r="L36" s="4"/>
      <c r="M36" s="4"/>
      <c r="N36" s="4" t="str">
        <f>IF(ISBLANK([3]Contraintes!T37),"",[3]Contraintes!T37)</f>
        <v/>
      </c>
    </row>
    <row r="37" spans="9:14">
      <c r="I37" s="4"/>
      <c r="J37" s="4"/>
      <c r="K37" s="4"/>
      <c r="L37" s="4"/>
      <c r="M37" s="4"/>
    </row>
    <row r="38" spans="9:14">
      <c r="I38" s="4"/>
      <c r="J38" s="4"/>
      <c r="K38" s="4"/>
      <c r="L38" s="4"/>
      <c r="M38" s="4"/>
      <c r="N38" s="4" t="str">
        <f>IF(ISBLANK([3]Contraintes!T39),"",[3]Contraintes!T39)</f>
        <v/>
      </c>
    </row>
    <row r="39" spans="9:14">
      <c r="I39" s="4"/>
      <c r="J39" s="4"/>
      <c r="K39" s="4"/>
      <c r="L39" s="4"/>
      <c r="M39" s="4"/>
    </row>
    <row r="40" spans="9:14">
      <c r="I40" s="4"/>
      <c r="J40" s="4"/>
      <c r="K40" s="4"/>
      <c r="L40" s="4"/>
      <c r="M40" s="4"/>
      <c r="N40" s="4" t="str">
        <f>IF(ISBLANK([3]Contraintes!T41),"",[3]Contraintes!T41)</f>
        <v/>
      </c>
    </row>
    <row r="41" spans="9:14">
      <c r="I41" s="4"/>
      <c r="J41" s="4"/>
      <c r="K41" s="4"/>
      <c r="L41" s="4"/>
      <c r="M41" s="4"/>
    </row>
    <row r="42" spans="9:14">
      <c r="I42" s="4"/>
      <c r="J42" s="4"/>
      <c r="K42" s="4"/>
      <c r="L42" s="4"/>
      <c r="M42" s="4"/>
      <c r="N42" s="4" t="str">
        <f>IF(ISBLANK([3]Contraintes!T43),"",[3]Contraintes!T43)</f>
        <v/>
      </c>
    </row>
    <row r="43" spans="9:14">
      <c r="I43" s="4"/>
      <c r="J43" s="4"/>
      <c r="K43" s="4"/>
      <c r="L43" s="4"/>
      <c r="M43" s="4"/>
    </row>
    <row r="44" spans="9:14">
      <c r="I44" s="4"/>
      <c r="J44" s="4"/>
      <c r="K44" s="4"/>
      <c r="L44" s="4"/>
      <c r="M44" s="4"/>
      <c r="N44" s="4" t="str">
        <f>IF(ISBLANK([3]Contraintes!T45),"",[3]Contraintes!T45)</f>
        <v/>
      </c>
    </row>
    <row r="45" spans="9:14">
      <c r="I45" s="4"/>
      <c r="J45" s="4"/>
      <c r="K45" s="4"/>
      <c r="L45" s="4"/>
      <c r="M45" s="4"/>
    </row>
    <row r="46" spans="9:14">
      <c r="I46" s="4"/>
      <c r="J46" s="4"/>
      <c r="K46" s="4"/>
      <c r="L46" s="4"/>
      <c r="M46" s="4"/>
      <c r="N46" s="4" t="str">
        <f>IF(ISBLANK([3]Contraintes!T47),"",[3]Contraintes!T47)</f>
        <v/>
      </c>
    </row>
    <row r="47" spans="9:14">
      <c r="I47" s="4"/>
      <c r="J47" s="4"/>
      <c r="K47" s="4"/>
      <c r="L47" s="4"/>
      <c r="M47" s="4"/>
    </row>
    <row r="48" spans="9:14">
      <c r="I48" s="4"/>
      <c r="J48" s="4"/>
      <c r="K48" s="4"/>
      <c r="L48" s="4"/>
      <c r="M48" s="4"/>
      <c r="N48" s="4" t="str">
        <f>IF(ISBLANK([3]Contraintes!T49),"",[3]Contraintes!T49)</f>
        <v/>
      </c>
    </row>
    <row r="49" spans="9:14">
      <c r="I49" s="4"/>
      <c r="J49" s="4"/>
      <c r="K49" s="4"/>
      <c r="L49" s="4"/>
      <c r="M49" s="4"/>
    </row>
    <row r="50" spans="9:14">
      <c r="I50" s="4"/>
      <c r="J50" s="4"/>
      <c r="K50" s="4"/>
      <c r="L50" s="4"/>
      <c r="M50" s="4"/>
      <c r="N50" s="4" t="str">
        <f>IF(ISBLANK([3]Contraintes!T51),"",[3]Contraintes!T51)</f>
        <v/>
      </c>
    </row>
    <row r="51" spans="9:14">
      <c r="I51" s="4"/>
      <c r="J51" s="4"/>
      <c r="K51" s="4"/>
      <c r="L51" s="4"/>
      <c r="M51" s="4"/>
    </row>
    <row r="52" spans="9:14">
      <c r="I52" s="4"/>
      <c r="J52" s="4"/>
      <c r="K52" s="4"/>
      <c r="L52" s="4"/>
      <c r="M52" s="4"/>
      <c r="N52" s="4" t="str">
        <f>IF(ISBLANK([3]Contraintes!T53),"",[3]Contraintes!T53)</f>
        <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FF4E-B8EA-4E9E-B4A3-84F65291078A}">
  <sheetPr>
    <tabColor rgb="FFFFC000"/>
  </sheetPr>
  <dimension ref="A1:N78"/>
  <sheetViews>
    <sheetView tabSelected="1" topLeftCell="A53" workbookViewId="0">
      <selection activeCell="F52" sqref="F52"/>
    </sheetView>
  </sheetViews>
  <sheetFormatPr baseColWidth="10" defaultRowHeight="13.8"/>
  <cols>
    <col min="1" max="1" width="12.109375" style="219" bestFit="1" customWidth="1"/>
    <col min="2" max="2" width="39" style="219" bestFit="1" customWidth="1"/>
    <col min="3" max="3" width="17.77734375" style="64" customWidth="1"/>
    <col min="4" max="14" width="10" style="64" customWidth="1"/>
    <col min="15" max="1025" width="11" style="64" customWidth="1"/>
    <col min="1026" max="1026" width="12.21875" style="64" customWidth="1"/>
    <col min="1027" max="16384" width="11.5546875" style="64"/>
  </cols>
  <sheetData>
    <row r="1" spans="1:14" s="219" customFormat="1" ht="15" thickBot="1">
      <c r="A1" s="263" t="s">
        <v>194</v>
      </c>
      <c r="B1" s="264"/>
    </row>
    <row r="2" spans="1:14" s="219" customFormat="1" ht="14.4">
      <c r="A2" s="42" t="s">
        <v>195</v>
      </c>
      <c r="B2" s="43" t="s">
        <v>326</v>
      </c>
    </row>
    <row r="3" spans="1:14" s="219" customFormat="1" ht="14.4">
      <c r="A3" s="44" t="s">
        <v>10</v>
      </c>
      <c r="B3" s="45" t="s">
        <v>323</v>
      </c>
    </row>
    <row r="4" spans="1:14" s="219" customFormat="1" ht="14.4">
      <c r="A4" s="44" t="s">
        <v>22</v>
      </c>
      <c r="B4" s="45" t="s">
        <v>40</v>
      </c>
    </row>
    <row r="5" spans="1:14" s="219" customFormat="1" ht="14.4">
      <c r="A5" s="44" t="s">
        <v>20</v>
      </c>
      <c r="B5" s="45" t="s">
        <v>327</v>
      </c>
    </row>
    <row r="6" spans="1:14" s="219" customFormat="1" ht="14.4">
      <c r="A6" s="44" t="s">
        <v>28</v>
      </c>
      <c r="B6" s="4" t="s">
        <v>150</v>
      </c>
    </row>
    <row r="7" spans="1:14" s="219" customFormat="1" ht="15" thickBot="1">
      <c r="A7" s="46" t="s">
        <v>193</v>
      </c>
      <c r="B7" s="47" t="s">
        <v>199</v>
      </c>
    </row>
    <row r="8" spans="1:14" ht="22.8">
      <c r="C8" s="61" t="s">
        <v>284</v>
      </c>
      <c r="D8" s="62"/>
      <c r="E8" s="62"/>
      <c r="F8" s="63"/>
      <c r="G8" s="63"/>
      <c r="H8" s="63"/>
      <c r="I8" s="63"/>
      <c r="J8" s="63"/>
      <c r="K8" s="63"/>
      <c r="L8" s="63"/>
      <c r="M8" s="63"/>
      <c r="N8" s="63"/>
    </row>
    <row r="9" spans="1:14" ht="22.8">
      <c r="C9" s="65"/>
      <c r="D9" s="66"/>
      <c r="E9" s="67"/>
      <c r="F9" s="65"/>
      <c r="G9" s="65"/>
      <c r="H9" s="65"/>
      <c r="I9" s="65"/>
      <c r="J9" s="65"/>
      <c r="K9" s="65"/>
      <c r="L9" s="65"/>
      <c r="M9" s="65"/>
      <c r="N9" s="68" t="s">
        <v>40</v>
      </c>
    </row>
    <row r="10" spans="1:14">
      <c r="C10" s="289" t="s">
        <v>285</v>
      </c>
      <c r="D10" s="289"/>
      <c r="E10" s="289"/>
      <c r="F10" s="289"/>
      <c r="G10" s="289"/>
      <c r="H10" s="289"/>
      <c r="I10" s="289"/>
      <c r="J10" s="289"/>
      <c r="K10" s="289"/>
      <c r="L10" s="289"/>
      <c r="M10" s="289"/>
      <c r="N10" s="289"/>
    </row>
    <row r="11" spans="1:14">
      <c r="C11" s="69"/>
      <c r="D11" s="69"/>
      <c r="E11" s="69"/>
      <c r="F11" s="69"/>
      <c r="G11" s="69"/>
      <c r="H11" s="69"/>
      <c r="I11" s="69"/>
      <c r="J11" s="69"/>
      <c r="K11" s="69"/>
      <c r="L11" s="69"/>
      <c r="M11" s="69"/>
      <c r="N11" s="69"/>
    </row>
    <row r="12" spans="1:14" ht="27" customHeight="1">
      <c r="C12" s="70"/>
      <c r="D12" s="290" t="s">
        <v>286</v>
      </c>
      <c r="E12" s="290"/>
      <c r="F12" s="290"/>
      <c r="G12" s="291" t="s">
        <v>32</v>
      </c>
      <c r="H12" s="291"/>
      <c r="I12" s="290" t="s">
        <v>287</v>
      </c>
      <c r="J12" s="290"/>
      <c r="K12" s="290"/>
      <c r="L12" s="292" t="s">
        <v>288</v>
      </c>
      <c r="M12" s="292"/>
      <c r="N12" s="292"/>
    </row>
    <row r="13" spans="1:14">
      <c r="C13" s="71" t="s">
        <v>289</v>
      </c>
      <c r="D13" s="287" t="s">
        <v>290</v>
      </c>
      <c r="E13" s="287"/>
      <c r="F13" s="72"/>
      <c r="G13" s="288" t="s">
        <v>291</v>
      </c>
      <c r="H13" s="288"/>
      <c r="I13" s="287" t="s">
        <v>292</v>
      </c>
      <c r="J13" s="287"/>
      <c r="K13" s="72"/>
      <c r="L13" s="287" t="s">
        <v>292</v>
      </c>
      <c r="M13" s="287"/>
      <c r="N13" s="73"/>
    </row>
    <row r="14" spans="1:14">
      <c r="C14" s="74"/>
      <c r="D14" s="75"/>
      <c r="E14" s="75"/>
      <c r="F14" s="76" t="s">
        <v>293</v>
      </c>
      <c r="G14" s="77"/>
      <c r="H14" s="77"/>
      <c r="I14" s="75"/>
      <c r="J14" s="75"/>
      <c r="K14" s="76" t="s">
        <v>293</v>
      </c>
      <c r="L14" s="75"/>
      <c r="M14" s="75"/>
      <c r="N14" s="76" t="s">
        <v>293</v>
      </c>
    </row>
    <row r="15" spans="1:14">
      <c r="C15" s="78"/>
      <c r="D15" s="79">
        <v>2016</v>
      </c>
      <c r="E15" s="79">
        <v>2017</v>
      </c>
      <c r="F15" s="79" t="s">
        <v>294</v>
      </c>
      <c r="G15" s="79">
        <v>2016</v>
      </c>
      <c r="H15" s="79">
        <v>2017</v>
      </c>
      <c r="I15" s="79">
        <v>2016</v>
      </c>
      <c r="J15" s="79">
        <v>2017</v>
      </c>
      <c r="K15" s="79" t="s">
        <v>294</v>
      </c>
      <c r="L15" s="79">
        <v>2016</v>
      </c>
      <c r="M15" s="79">
        <v>2017</v>
      </c>
      <c r="N15" s="79" t="s">
        <v>294</v>
      </c>
    </row>
    <row r="16" spans="1:14" ht="17.100000000000001" customHeight="1">
      <c r="C16" s="80" t="s">
        <v>295</v>
      </c>
      <c r="D16" s="81"/>
      <c r="E16" s="81"/>
      <c r="F16" s="82"/>
      <c r="G16" s="81"/>
      <c r="H16" s="81"/>
      <c r="I16" s="81"/>
      <c r="J16" s="81"/>
      <c r="K16" s="82"/>
      <c r="L16" s="81"/>
      <c r="M16" s="81"/>
      <c r="N16" s="83"/>
    </row>
    <row r="17" spans="1:14">
      <c r="C17" s="84" t="s">
        <v>296</v>
      </c>
      <c r="D17" s="85">
        <v>19355</v>
      </c>
      <c r="E17" s="85">
        <v>20861</v>
      </c>
      <c r="F17" s="86">
        <v>107.780935158874</v>
      </c>
      <c r="G17" s="87">
        <v>282.99814001549998</v>
      </c>
      <c r="H17" s="87">
        <v>301.98552322515701</v>
      </c>
      <c r="I17" s="85">
        <v>547742.9</v>
      </c>
      <c r="J17" s="85">
        <v>629972</v>
      </c>
      <c r="K17" s="86">
        <v>115.01235342347699</v>
      </c>
      <c r="L17" s="88" t="s">
        <v>297</v>
      </c>
      <c r="M17" s="89" t="s">
        <v>297</v>
      </c>
      <c r="N17" s="90" t="s">
        <v>297</v>
      </c>
    </row>
    <row r="18" spans="1:14">
      <c r="C18" s="84" t="s">
        <v>298</v>
      </c>
      <c r="D18" s="89" t="s">
        <v>297</v>
      </c>
      <c r="E18" s="89" t="s">
        <v>297</v>
      </c>
      <c r="F18" s="90" t="s">
        <v>297</v>
      </c>
      <c r="G18" s="89" t="s">
        <v>297</v>
      </c>
      <c r="H18" s="89" t="s">
        <v>297</v>
      </c>
      <c r="I18" s="85">
        <v>94245.7</v>
      </c>
      <c r="J18" s="85">
        <v>88460</v>
      </c>
      <c r="K18" s="86">
        <v>93.861046180356198</v>
      </c>
      <c r="L18" s="282" t="s">
        <v>299</v>
      </c>
      <c r="M18" s="282"/>
      <c r="N18" s="282"/>
    </row>
    <row r="19" spans="1:14">
      <c r="C19" s="84" t="s">
        <v>300</v>
      </c>
      <c r="D19" s="85">
        <v>23215</v>
      </c>
      <c r="E19" s="91">
        <v>23315</v>
      </c>
      <c r="F19" s="86">
        <v>100.43075597673899</v>
      </c>
      <c r="G19" s="87">
        <v>418.06849020030199</v>
      </c>
      <c r="H19" s="87">
        <v>479.58910572592799</v>
      </c>
      <c r="I19" s="85">
        <v>970546</v>
      </c>
      <c r="J19" s="85">
        <v>1118162</v>
      </c>
      <c r="K19" s="92">
        <v>115.209583059433</v>
      </c>
      <c r="L19" s="216">
        <v>21</v>
      </c>
      <c r="M19" s="93">
        <v>21</v>
      </c>
      <c r="N19" s="92">
        <v>100</v>
      </c>
    </row>
    <row r="20" spans="1:14" ht="46.95" customHeight="1">
      <c r="C20" s="94" t="s">
        <v>301</v>
      </c>
      <c r="D20" s="95">
        <v>8221</v>
      </c>
      <c r="E20" s="85">
        <v>9018</v>
      </c>
      <c r="F20" s="96">
        <v>109.69468434497</v>
      </c>
      <c r="G20" s="97">
        <v>256.44690426955401</v>
      </c>
      <c r="H20" s="97">
        <v>292.951874029718</v>
      </c>
      <c r="I20" s="95">
        <v>210825</v>
      </c>
      <c r="J20" s="95">
        <v>264184</v>
      </c>
      <c r="K20" s="86">
        <v>125.309616980908</v>
      </c>
      <c r="L20" s="98">
        <v>10958.5</v>
      </c>
      <c r="M20" s="95">
        <v>11070.5</v>
      </c>
      <c r="N20" s="86">
        <v>101.02203768763999</v>
      </c>
    </row>
    <row r="21" spans="1:14" ht="23.85" customHeight="1">
      <c r="C21" s="99" t="s">
        <v>302</v>
      </c>
      <c r="D21" s="85">
        <v>128338</v>
      </c>
      <c r="E21" s="91">
        <v>140861</v>
      </c>
      <c r="F21" s="86">
        <v>109.75782698811</v>
      </c>
      <c r="G21" s="100">
        <v>399.85223394474002</v>
      </c>
      <c r="H21" s="100">
        <v>457.65513520420802</v>
      </c>
      <c r="I21" s="85">
        <v>5131623.5999999996</v>
      </c>
      <c r="J21" s="85">
        <v>6446576</v>
      </c>
      <c r="K21" s="86">
        <v>125.62449046340799</v>
      </c>
      <c r="L21" s="101">
        <v>2271911.4</v>
      </c>
      <c r="M21" s="91">
        <v>2207353</v>
      </c>
      <c r="N21" s="86">
        <v>97.158410314768503</v>
      </c>
    </row>
    <row r="22" spans="1:14" s="108" customFormat="1" ht="25.5" customHeight="1">
      <c r="A22" s="220"/>
      <c r="B22" s="220"/>
      <c r="C22" s="102" t="s">
        <v>303</v>
      </c>
      <c r="D22" s="103">
        <v>136559</v>
      </c>
      <c r="E22" s="103">
        <v>149879</v>
      </c>
      <c r="F22" s="104">
        <v>109.754025732467</v>
      </c>
      <c r="G22" s="105">
        <v>391.219077468347</v>
      </c>
      <c r="H22" s="105">
        <v>447.74518111276399</v>
      </c>
      <c r="I22" s="103">
        <v>5342448.5999999996</v>
      </c>
      <c r="J22" s="103">
        <v>6710760</v>
      </c>
      <c r="K22" s="104">
        <v>125.612064849814</v>
      </c>
      <c r="L22" s="106" t="s">
        <v>297</v>
      </c>
      <c r="M22" s="106" t="s">
        <v>297</v>
      </c>
      <c r="N22" s="107" t="s">
        <v>297</v>
      </c>
    </row>
    <row r="23" spans="1:14" ht="26.4" customHeight="1">
      <c r="C23" s="102" t="s">
        <v>304</v>
      </c>
      <c r="D23" s="109">
        <v>179129</v>
      </c>
      <c r="E23" s="103">
        <v>194055</v>
      </c>
      <c r="F23" s="104">
        <v>108.332542469394</v>
      </c>
      <c r="G23" s="105">
        <v>388.26673514618</v>
      </c>
      <c r="H23" s="105">
        <v>440.46038494241299</v>
      </c>
      <c r="I23" s="109">
        <v>6954983.2000000002</v>
      </c>
      <c r="J23" s="109">
        <v>8547354</v>
      </c>
      <c r="K23" s="104">
        <v>122.895393909794</v>
      </c>
      <c r="L23" s="110" t="s">
        <v>297</v>
      </c>
      <c r="M23" s="110" t="s">
        <v>297</v>
      </c>
      <c r="N23" s="111" t="s">
        <v>297</v>
      </c>
    </row>
    <row r="24" spans="1:14" ht="17.100000000000001" customHeight="1">
      <c r="C24" s="112" t="s">
        <v>305</v>
      </c>
      <c r="D24" s="113"/>
      <c r="E24" s="113"/>
      <c r="F24" s="114"/>
      <c r="G24" s="115"/>
      <c r="H24" s="115"/>
      <c r="I24" s="113"/>
      <c r="J24" s="113"/>
      <c r="K24" s="114"/>
      <c r="L24" s="116"/>
      <c r="M24" s="117"/>
      <c r="N24" s="118"/>
    </row>
    <row r="25" spans="1:14">
      <c r="C25" s="84" t="s">
        <v>306</v>
      </c>
      <c r="D25" s="85">
        <v>817</v>
      </c>
      <c r="E25" s="85">
        <v>868</v>
      </c>
      <c r="F25" s="86">
        <v>106.2423500612</v>
      </c>
      <c r="G25" s="87">
        <v>70.740514075887404</v>
      </c>
      <c r="H25" s="87">
        <v>76.117511520737295</v>
      </c>
      <c r="I25" s="85">
        <v>5779.5</v>
      </c>
      <c r="J25" s="85">
        <v>6607</v>
      </c>
      <c r="K25" s="86">
        <v>114.317847564668</v>
      </c>
      <c r="L25" s="209">
        <v>0</v>
      </c>
      <c r="M25" s="85">
        <v>0</v>
      </c>
      <c r="N25" s="86" t="s">
        <v>307</v>
      </c>
    </row>
    <row r="26" spans="1:14">
      <c r="C26" s="84" t="s">
        <v>308</v>
      </c>
      <c r="D26" s="85">
        <v>7621</v>
      </c>
      <c r="E26" s="85">
        <v>7688</v>
      </c>
      <c r="F26" s="86">
        <v>100.879149717885</v>
      </c>
      <c r="G26" s="87">
        <v>59.876656606744497</v>
      </c>
      <c r="H26" s="87">
        <v>58.293444328824101</v>
      </c>
      <c r="I26" s="85">
        <v>45632</v>
      </c>
      <c r="J26" s="85">
        <v>44816</v>
      </c>
      <c r="K26" s="86">
        <v>98.211781206171096</v>
      </c>
      <c r="L26" s="209">
        <v>30500</v>
      </c>
      <c r="M26" s="85">
        <v>28000</v>
      </c>
      <c r="N26" s="86">
        <v>91.8032786885246</v>
      </c>
    </row>
    <row r="27" spans="1:14">
      <c r="C27" s="84" t="s">
        <v>309</v>
      </c>
      <c r="D27" s="85">
        <v>1301</v>
      </c>
      <c r="E27" s="85">
        <v>1343</v>
      </c>
      <c r="F27" s="86">
        <v>103.228285933897</v>
      </c>
      <c r="G27" s="87">
        <v>73.654880860876304</v>
      </c>
      <c r="H27" s="87">
        <v>81.191362620997793</v>
      </c>
      <c r="I27" s="85">
        <v>9582.5</v>
      </c>
      <c r="J27" s="85">
        <v>10904</v>
      </c>
      <c r="K27" s="86">
        <v>113.790764414297</v>
      </c>
      <c r="L27" s="209">
        <v>400</v>
      </c>
      <c r="M27" s="91">
        <v>500</v>
      </c>
      <c r="N27" s="92">
        <v>125</v>
      </c>
    </row>
    <row r="28" spans="1:14" ht="60.45" customHeight="1">
      <c r="C28" s="102" t="s">
        <v>310</v>
      </c>
      <c r="D28" s="119">
        <v>9739</v>
      </c>
      <c r="E28" s="119">
        <v>9899</v>
      </c>
      <c r="F28" s="120">
        <v>101.64287914570301</v>
      </c>
      <c r="G28" s="121" t="s">
        <v>297</v>
      </c>
      <c r="H28" s="121" t="s">
        <v>297</v>
      </c>
      <c r="I28" s="119">
        <v>60994</v>
      </c>
      <c r="J28" s="119">
        <v>62327</v>
      </c>
      <c r="K28" s="120">
        <v>102.18546086500299</v>
      </c>
      <c r="L28" s="119">
        <v>30900</v>
      </c>
      <c r="M28" s="119">
        <v>28500</v>
      </c>
      <c r="N28" s="122">
        <v>92.233009708737896</v>
      </c>
    </row>
    <row r="29" spans="1:14" ht="41.85" customHeight="1">
      <c r="C29" s="102" t="s">
        <v>311</v>
      </c>
      <c r="D29" s="119">
        <v>188868</v>
      </c>
      <c r="E29" s="119">
        <v>203954</v>
      </c>
      <c r="F29" s="120">
        <v>107.987589215749</v>
      </c>
      <c r="G29" s="121" t="s">
        <v>297</v>
      </c>
      <c r="H29" s="121" t="s">
        <v>297</v>
      </c>
      <c r="I29" s="119">
        <v>7015977.2000000002</v>
      </c>
      <c r="J29" s="119">
        <v>8609680</v>
      </c>
      <c r="K29" s="120">
        <v>122.71533607606401</v>
      </c>
      <c r="L29" s="121" t="s">
        <v>297</v>
      </c>
      <c r="M29" s="123" t="s">
        <v>297</v>
      </c>
      <c r="N29" s="124" t="s">
        <v>297</v>
      </c>
    </row>
    <row r="30" spans="1:14" ht="20.100000000000001" customHeight="1">
      <c r="C30" s="125" t="s">
        <v>312</v>
      </c>
      <c r="D30" s="126"/>
      <c r="E30" s="127"/>
      <c r="F30" s="128"/>
      <c r="G30" s="127"/>
      <c r="H30" s="127"/>
      <c r="I30" s="127"/>
      <c r="J30" s="127"/>
      <c r="K30" s="128"/>
      <c r="L30" s="127"/>
      <c r="M30" s="127"/>
      <c r="N30" s="127"/>
    </row>
    <row r="31" spans="1:14">
      <c r="C31" s="127"/>
      <c r="D31" s="126"/>
      <c r="E31" s="127"/>
      <c r="F31" s="128"/>
      <c r="G31" s="127"/>
      <c r="H31" s="127"/>
      <c r="I31" s="127"/>
      <c r="J31" s="127"/>
      <c r="K31" s="128"/>
      <c r="L31" s="127"/>
      <c r="M31" s="127"/>
      <c r="N31" s="127"/>
    </row>
    <row r="32" spans="1:14" ht="22.8">
      <c r="C32" s="129" t="s">
        <v>313</v>
      </c>
      <c r="D32" s="130"/>
      <c r="E32" s="130"/>
      <c r="F32" s="131"/>
      <c r="G32" s="131"/>
      <c r="H32" s="131"/>
      <c r="I32" s="131"/>
      <c r="J32" s="131"/>
      <c r="K32" s="131"/>
      <c r="L32" s="131"/>
      <c r="M32" s="131"/>
      <c r="N32" s="131"/>
    </row>
    <row r="33" spans="3:14" ht="22.8">
      <c r="C33" s="133"/>
      <c r="D33" s="134"/>
      <c r="E33" s="135"/>
      <c r="F33" s="133"/>
      <c r="G33" s="133"/>
      <c r="H33" s="133"/>
      <c r="I33" s="133"/>
      <c r="J33" s="133"/>
      <c r="K33" s="133"/>
      <c r="L33" s="133"/>
      <c r="M33" s="133"/>
      <c r="N33" s="136" t="s">
        <v>40</v>
      </c>
    </row>
    <row r="34" spans="3:14">
      <c r="C34" s="283" t="s">
        <v>285</v>
      </c>
      <c r="D34" s="283"/>
      <c r="E34" s="283"/>
      <c r="F34" s="283"/>
      <c r="G34" s="283"/>
      <c r="H34" s="283"/>
      <c r="I34" s="283"/>
      <c r="J34" s="283"/>
      <c r="K34" s="283"/>
      <c r="L34" s="283"/>
      <c r="M34" s="283"/>
      <c r="N34" s="283"/>
    </row>
    <row r="35" spans="3:14">
      <c r="C35" s="137"/>
      <c r="D35" s="137"/>
      <c r="E35" s="137"/>
      <c r="F35" s="137"/>
      <c r="G35" s="137"/>
      <c r="H35" s="137"/>
      <c r="I35" s="137"/>
      <c r="J35" s="137"/>
      <c r="K35" s="137"/>
      <c r="L35" s="137"/>
      <c r="M35" s="137"/>
      <c r="N35" s="137"/>
    </row>
    <row r="36" spans="3:14">
      <c r="C36" s="138"/>
      <c r="D36" s="284" t="s">
        <v>286</v>
      </c>
      <c r="E36" s="284"/>
      <c r="F36" s="284"/>
      <c r="G36" s="285" t="s">
        <v>32</v>
      </c>
      <c r="H36" s="285"/>
      <c r="I36" s="284" t="s">
        <v>287</v>
      </c>
      <c r="J36" s="284"/>
      <c r="K36" s="284"/>
      <c r="L36" s="286" t="s">
        <v>288</v>
      </c>
      <c r="M36" s="286"/>
      <c r="N36" s="286"/>
    </row>
    <row r="37" spans="3:14">
      <c r="C37" s="139" t="s">
        <v>289</v>
      </c>
      <c r="D37" s="279" t="s">
        <v>290</v>
      </c>
      <c r="E37" s="279"/>
      <c r="F37" s="140"/>
      <c r="G37" s="280" t="s">
        <v>291</v>
      </c>
      <c r="H37" s="280"/>
      <c r="I37" s="279" t="s">
        <v>292</v>
      </c>
      <c r="J37" s="279"/>
      <c r="K37" s="140"/>
      <c r="L37" s="279" t="s">
        <v>292</v>
      </c>
      <c r="M37" s="279"/>
      <c r="N37" s="141"/>
    </row>
    <row r="38" spans="3:14">
      <c r="C38" s="142"/>
      <c r="D38" s="143"/>
      <c r="E38" s="143"/>
      <c r="F38" s="144" t="s">
        <v>293</v>
      </c>
      <c r="G38" s="145"/>
      <c r="H38" s="145"/>
      <c r="I38" s="143"/>
      <c r="J38" s="143"/>
      <c r="K38" s="144" t="s">
        <v>293</v>
      </c>
      <c r="L38" s="143"/>
      <c r="M38" s="143"/>
      <c r="N38" s="144" t="s">
        <v>293</v>
      </c>
    </row>
    <row r="39" spans="3:14">
      <c r="C39" s="146"/>
      <c r="D39" s="147">
        <v>2018</v>
      </c>
      <c r="E39" s="147">
        <v>2019</v>
      </c>
      <c r="F39" s="147" t="s">
        <v>314</v>
      </c>
      <c r="G39" s="147">
        <v>2018</v>
      </c>
      <c r="H39" s="147">
        <v>2019</v>
      </c>
      <c r="I39" s="147">
        <v>2018</v>
      </c>
      <c r="J39" s="147">
        <v>2019</v>
      </c>
      <c r="K39" s="147" t="s">
        <v>314</v>
      </c>
      <c r="L39" s="147">
        <v>2018</v>
      </c>
      <c r="M39" s="147">
        <v>2019</v>
      </c>
      <c r="N39" s="147" t="s">
        <v>314</v>
      </c>
    </row>
    <row r="40" spans="3:14">
      <c r="C40" s="273" t="s">
        <v>295</v>
      </c>
      <c r="D40" s="274"/>
      <c r="E40" s="274"/>
      <c r="F40" s="274"/>
      <c r="G40" s="274"/>
      <c r="H40" s="274"/>
      <c r="I40" s="274"/>
      <c r="J40" s="274"/>
      <c r="K40" s="274"/>
      <c r="L40" s="274"/>
      <c r="M40" s="274"/>
      <c r="N40" s="275"/>
    </row>
    <row r="41" spans="3:14">
      <c r="C41" s="148" t="s">
        <v>296</v>
      </c>
      <c r="D41" s="149">
        <v>21592</v>
      </c>
      <c r="E41" s="149">
        <v>22526</v>
      </c>
      <c r="F41" s="150">
        <v>104.3</v>
      </c>
      <c r="G41" s="149">
        <v>280.7</v>
      </c>
      <c r="H41" s="149">
        <v>309.10000000000002</v>
      </c>
      <c r="I41" s="149">
        <v>606003.30000000005</v>
      </c>
      <c r="J41" s="149">
        <v>696348.9</v>
      </c>
      <c r="K41" s="150">
        <v>114.9</v>
      </c>
      <c r="L41" s="151"/>
      <c r="M41" s="149"/>
      <c r="N41" s="150"/>
    </row>
    <row r="42" spans="3:14">
      <c r="C42" s="152" t="s">
        <v>298</v>
      </c>
      <c r="D42" s="153"/>
      <c r="E42" s="153"/>
      <c r="F42" s="154"/>
      <c r="G42" s="153"/>
      <c r="H42" s="153"/>
      <c r="I42" s="153">
        <v>78265.3</v>
      </c>
      <c r="J42" s="153">
        <v>93451.5</v>
      </c>
      <c r="K42" s="154">
        <v>119.4</v>
      </c>
      <c r="L42" s="281" t="s">
        <v>299</v>
      </c>
      <c r="M42" s="281"/>
      <c r="N42" s="281"/>
    </row>
    <row r="43" spans="3:14">
      <c r="C43" s="152" t="s">
        <v>300</v>
      </c>
      <c r="D43" s="153">
        <v>24075</v>
      </c>
      <c r="E43" s="155">
        <v>22379</v>
      </c>
      <c r="F43" s="154">
        <v>93</v>
      </c>
      <c r="G43" s="153">
        <v>397.4</v>
      </c>
      <c r="H43" s="153">
        <v>428.3</v>
      </c>
      <c r="I43" s="153">
        <v>956750</v>
      </c>
      <c r="J43" s="153">
        <v>958603.5</v>
      </c>
      <c r="K43" s="156">
        <v>100.2</v>
      </c>
      <c r="L43" s="157">
        <v>21</v>
      </c>
      <c r="M43" s="217">
        <v>19.84</v>
      </c>
      <c r="N43" s="156">
        <v>94.476190476190482</v>
      </c>
    </row>
    <row r="44" spans="3:14" ht="34.200000000000003">
      <c r="C44" s="158" t="s">
        <v>301</v>
      </c>
      <c r="D44" s="159">
        <v>8669</v>
      </c>
      <c r="E44" s="153">
        <v>9249</v>
      </c>
      <c r="F44" s="160">
        <v>106.7</v>
      </c>
      <c r="G44" s="159">
        <v>292.3</v>
      </c>
      <c r="H44" s="159">
        <v>295.60000000000002</v>
      </c>
      <c r="I44" s="159">
        <v>253361</v>
      </c>
      <c r="J44" s="159">
        <v>273409.5</v>
      </c>
      <c r="K44" s="154">
        <v>107.9</v>
      </c>
      <c r="L44" s="159">
        <v>12116.8</v>
      </c>
      <c r="M44" s="161">
        <v>17138.7</v>
      </c>
      <c r="N44" s="154">
        <v>141.4</v>
      </c>
    </row>
    <row r="45" spans="3:14" ht="22.8">
      <c r="C45" s="162" t="s">
        <v>302</v>
      </c>
      <c r="D45" s="153">
        <v>145222</v>
      </c>
      <c r="E45" s="155">
        <v>153003</v>
      </c>
      <c r="F45" s="154">
        <v>105.4</v>
      </c>
      <c r="G45" s="155">
        <v>410.8</v>
      </c>
      <c r="H45" s="155">
        <v>427.4</v>
      </c>
      <c r="I45" s="153">
        <v>5966002.5999999996</v>
      </c>
      <c r="J45" s="153">
        <v>6538601</v>
      </c>
      <c r="K45" s="154">
        <v>109.6</v>
      </c>
      <c r="L45" s="155">
        <v>2225131.7000000002</v>
      </c>
      <c r="M45" s="163">
        <v>2247186.2999999998</v>
      </c>
      <c r="N45" s="154">
        <v>101</v>
      </c>
    </row>
    <row r="46" spans="3:14" ht="24">
      <c r="C46" s="164" t="s">
        <v>303</v>
      </c>
      <c r="D46" s="165">
        <v>153891</v>
      </c>
      <c r="E46" s="165">
        <v>162252</v>
      </c>
      <c r="F46" s="166">
        <v>105.4</v>
      </c>
      <c r="G46" s="165">
        <v>404.1</v>
      </c>
      <c r="H46" s="165">
        <v>419.8</v>
      </c>
      <c r="I46" s="165">
        <v>6219363.5999999996</v>
      </c>
      <c r="J46" s="165">
        <v>6812010.5</v>
      </c>
      <c r="K46" s="166">
        <v>109.5</v>
      </c>
      <c r="L46" s="167"/>
      <c r="M46" s="167"/>
      <c r="N46" s="168"/>
    </row>
    <row r="47" spans="3:14" ht="24">
      <c r="C47" s="164" t="s">
        <v>304</v>
      </c>
      <c r="D47" s="169">
        <v>199558</v>
      </c>
      <c r="E47" s="165">
        <v>207157</v>
      </c>
      <c r="F47" s="166">
        <v>103.8</v>
      </c>
      <c r="G47" s="165"/>
      <c r="H47" s="165"/>
      <c r="I47" s="169">
        <v>7860382.2000000002</v>
      </c>
      <c r="J47" s="169">
        <v>8560414.4000000004</v>
      </c>
      <c r="K47" s="166">
        <v>108.9</v>
      </c>
      <c r="L47" s="165"/>
      <c r="M47" s="165"/>
      <c r="N47" s="166"/>
    </row>
    <row r="48" spans="3:14">
      <c r="C48" s="273" t="s">
        <v>305</v>
      </c>
      <c r="D48" s="274"/>
      <c r="E48" s="274"/>
      <c r="F48" s="274"/>
      <c r="G48" s="274"/>
      <c r="H48" s="274"/>
      <c r="I48" s="274"/>
      <c r="J48" s="274"/>
      <c r="K48" s="274"/>
      <c r="L48" s="274"/>
      <c r="M48" s="274"/>
      <c r="N48" s="275"/>
    </row>
    <row r="49" spans="3:14">
      <c r="C49" s="148" t="s">
        <v>306</v>
      </c>
      <c r="D49" s="149">
        <v>883</v>
      </c>
      <c r="E49" s="149">
        <v>903</v>
      </c>
      <c r="F49" s="150">
        <v>102.3</v>
      </c>
      <c r="G49" s="149">
        <v>76.5</v>
      </c>
      <c r="H49" s="149">
        <v>74.8</v>
      </c>
      <c r="I49" s="149">
        <v>6758.2</v>
      </c>
      <c r="J49" s="149">
        <v>6758.2</v>
      </c>
      <c r="K49" s="150">
        <v>100</v>
      </c>
      <c r="L49" s="149">
        <v>100</v>
      </c>
      <c r="M49" s="210">
        <v>100</v>
      </c>
      <c r="N49" s="150">
        <v>100</v>
      </c>
    </row>
    <row r="50" spans="3:14">
      <c r="C50" s="152" t="s">
        <v>308</v>
      </c>
      <c r="D50" s="153">
        <v>7971</v>
      </c>
      <c r="E50" s="153">
        <v>8021</v>
      </c>
      <c r="F50" s="154">
        <v>100.6</v>
      </c>
      <c r="G50" s="153">
        <v>57.4</v>
      </c>
      <c r="H50" s="153">
        <v>57</v>
      </c>
      <c r="I50" s="153">
        <v>45735.4</v>
      </c>
      <c r="J50" s="153">
        <v>45735.4</v>
      </c>
      <c r="K50" s="154">
        <v>100</v>
      </c>
      <c r="L50" s="153">
        <v>29500</v>
      </c>
      <c r="M50" s="211">
        <v>29800</v>
      </c>
      <c r="N50" s="154">
        <v>101</v>
      </c>
    </row>
    <row r="51" spans="3:14">
      <c r="C51" s="152" t="s">
        <v>309</v>
      </c>
      <c r="D51" s="153">
        <v>1562</v>
      </c>
      <c r="E51" s="153">
        <v>1582</v>
      </c>
      <c r="F51" s="154">
        <v>101.3</v>
      </c>
      <c r="G51" s="153"/>
      <c r="H51" s="153"/>
      <c r="I51" s="153">
        <v>11308.9</v>
      </c>
      <c r="J51" s="153">
        <v>11308.9</v>
      </c>
      <c r="K51" s="154">
        <v>100</v>
      </c>
      <c r="L51" s="153">
        <v>650</v>
      </c>
      <c r="M51" s="212">
        <v>700</v>
      </c>
      <c r="N51" s="156">
        <v>107.7</v>
      </c>
    </row>
    <row r="52" spans="3:14" ht="48">
      <c r="C52" s="164" t="s">
        <v>310</v>
      </c>
      <c r="D52" s="170">
        <v>10416</v>
      </c>
      <c r="E52" s="170">
        <v>10506</v>
      </c>
      <c r="F52" s="171">
        <v>100.9</v>
      </c>
      <c r="G52" s="172"/>
      <c r="H52" s="172"/>
      <c r="I52" s="170">
        <v>63802.5</v>
      </c>
      <c r="J52" s="170">
        <v>63802.5</v>
      </c>
      <c r="K52" s="171">
        <v>100</v>
      </c>
      <c r="L52" s="170">
        <v>30250</v>
      </c>
      <c r="M52" s="170">
        <v>30600</v>
      </c>
      <c r="N52" s="173">
        <v>101.2</v>
      </c>
    </row>
    <row r="53" spans="3:14" ht="36">
      <c r="C53" s="164" t="s">
        <v>311</v>
      </c>
      <c r="D53" s="170">
        <v>209974</v>
      </c>
      <c r="E53" s="170">
        <v>217663</v>
      </c>
      <c r="F53" s="171">
        <v>103.7</v>
      </c>
      <c r="G53" s="172"/>
      <c r="H53" s="172"/>
      <c r="I53" s="170">
        <v>7924184.7000000002</v>
      </c>
      <c r="J53" s="170">
        <v>8624216.9000000004</v>
      </c>
      <c r="K53" s="171">
        <v>108.8</v>
      </c>
      <c r="L53" s="172"/>
      <c r="M53" s="170"/>
      <c r="N53" s="171"/>
    </row>
    <row r="54" spans="3:14">
      <c r="C54" s="174" t="s">
        <v>315</v>
      </c>
      <c r="D54" s="175"/>
      <c r="E54" s="176"/>
      <c r="F54" s="177"/>
      <c r="G54" s="176"/>
      <c r="H54" s="176"/>
      <c r="I54" s="176"/>
      <c r="J54" s="176"/>
      <c r="K54" s="177"/>
      <c r="L54" s="176"/>
      <c r="M54" s="176"/>
      <c r="N54" s="176"/>
    </row>
    <row r="55" spans="3:14">
      <c r="C55" s="127"/>
      <c r="D55" s="126"/>
      <c r="E55" s="127"/>
      <c r="F55" s="128"/>
      <c r="G55" s="127"/>
      <c r="H55" s="127"/>
      <c r="I55" s="127"/>
      <c r="J55" s="127"/>
      <c r="K55" s="128"/>
      <c r="L55" s="127"/>
      <c r="M55" s="127"/>
      <c r="N55" s="127"/>
    </row>
    <row r="56" spans="3:14" ht="22.8">
      <c r="C56" s="129" t="s">
        <v>512</v>
      </c>
      <c r="D56" s="130"/>
      <c r="E56" s="130"/>
      <c r="F56" s="131"/>
      <c r="G56" s="131"/>
      <c r="H56" s="131"/>
      <c r="I56" s="131"/>
      <c r="J56" s="131"/>
      <c r="K56" s="131"/>
      <c r="L56" s="131"/>
      <c r="M56" s="131"/>
      <c r="N56" s="131"/>
    </row>
    <row r="57" spans="3:14" ht="22.8">
      <c r="C57" s="132"/>
      <c r="D57" s="134"/>
      <c r="E57" s="135"/>
      <c r="F57" s="132"/>
      <c r="G57" s="133"/>
      <c r="H57" s="133"/>
      <c r="I57" s="133"/>
      <c r="J57" s="133"/>
      <c r="K57" s="132"/>
      <c r="L57" s="133"/>
      <c r="M57" s="133"/>
      <c r="N57" s="136" t="s">
        <v>40</v>
      </c>
    </row>
    <row r="58" spans="3:14">
      <c r="C58" s="276" t="s">
        <v>285</v>
      </c>
      <c r="D58" s="276"/>
      <c r="E58" s="276"/>
      <c r="F58" s="276"/>
      <c r="G58" s="276"/>
      <c r="H58" s="276"/>
      <c r="I58" s="276"/>
      <c r="J58" s="276"/>
      <c r="K58" s="276"/>
      <c r="L58" s="276"/>
      <c r="M58" s="276"/>
      <c r="N58" s="276"/>
    </row>
    <row r="59" spans="3:14">
      <c r="C59" s="178"/>
      <c r="D59" s="178"/>
      <c r="E59" s="178"/>
      <c r="F59" s="178"/>
      <c r="G59" s="178"/>
      <c r="H59" s="178"/>
      <c r="I59" s="178"/>
      <c r="J59" s="178"/>
      <c r="K59" s="178"/>
      <c r="L59" s="178"/>
      <c r="M59" s="178"/>
      <c r="N59" s="178"/>
    </row>
    <row r="60" spans="3:14">
      <c r="C60" s="179"/>
      <c r="D60" s="277" t="s">
        <v>286</v>
      </c>
      <c r="E60" s="277"/>
      <c r="F60" s="277"/>
      <c r="G60" s="277" t="s">
        <v>32</v>
      </c>
      <c r="H60" s="277"/>
      <c r="I60" s="277" t="s">
        <v>287</v>
      </c>
      <c r="J60" s="277"/>
      <c r="K60" s="277"/>
      <c r="L60" s="278" t="s">
        <v>288</v>
      </c>
      <c r="M60" s="278"/>
      <c r="N60" s="278"/>
    </row>
    <row r="61" spans="3:14">
      <c r="C61" s="180" t="s">
        <v>289</v>
      </c>
      <c r="D61" s="270" t="s">
        <v>290</v>
      </c>
      <c r="E61" s="270"/>
      <c r="F61" s="181"/>
      <c r="G61" s="271" t="s">
        <v>291</v>
      </c>
      <c r="H61" s="271"/>
      <c r="I61" s="270" t="s">
        <v>292</v>
      </c>
      <c r="J61" s="270"/>
      <c r="K61" s="181"/>
      <c r="L61" s="270" t="s">
        <v>292</v>
      </c>
      <c r="M61" s="270"/>
      <c r="N61" s="182"/>
    </row>
    <row r="62" spans="3:14">
      <c r="C62" s="183"/>
      <c r="D62" s="179"/>
      <c r="E62" s="179"/>
      <c r="F62" s="184" t="s">
        <v>293</v>
      </c>
      <c r="G62" s="179"/>
      <c r="H62" s="179"/>
      <c r="I62" s="179"/>
      <c r="J62" s="179"/>
      <c r="K62" s="184" t="s">
        <v>293</v>
      </c>
      <c r="L62" s="179"/>
      <c r="M62" s="179"/>
      <c r="N62" s="184" t="s">
        <v>293</v>
      </c>
    </row>
    <row r="63" spans="3:14">
      <c r="C63" s="185"/>
      <c r="D63" s="186">
        <f>[4]COP!$B$7</f>
        <v>2022</v>
      </c>
      <c r="E63" s="186">
        <f>[4]COP!$C$7</f>
        <v>2023</v>
      </c>
      <c r="F63" s="186" t="str">
        <f>[4]COP!$D$7</f>
        <v>23/22</v>
      </c>
      <c r="G63" s="186">
        <f>[4]COP!$B$7</f>
        <v>2022</v>
      </c>
      <c r="H63" s="186">
        <f>[4]COP!$C$7</f>
        <v>2023</v>
      </c>
      <c r="I63" s="186">
        <f>[4]COP!$B$7</f>
        <v>2022</v>
      </c>
      <c r="J63" s="186">
        <f>[4]COP!$C$7</f>
        <v>2023</v>
      </c>
      <c r="K63" s="186" t="str">
        <f>[4]COP!$D$7</f>
        <v>23/22</v>
      </c>
      <c r="L63" s="186">
        <f>[4]COP!$B$7</f>
        <v>2022</v>
      </c>
      <c r="M63" s="186">
        <f>[4]COP!$C$7</f>
        <v>2023</v>
      </c>
      <c r="N63" s="186" t="str">
        <f>[4]COP!$D$7</f>
        <v>23/22</v>
      </c>
    </row>
    <row r="64" spans="3:14">
      <c r="C64" s="267" t="s">
        <v>295</v>
      </c>
      <c r="D64" s="268"/>
      <c r="E64" s="268"/>
      <c r="F64" s="268"/>
      <c r="G64" s="268"/>
      <c r="H64" s="268"/>
      <c r="I64" s="268"/>
      <c r="J64" s="268"/>
      <c r="K64" s="268"/>
      <c r="L64" s="268"/>
      <c r="M64" s="268"/>
      <c r="N64" s="269"/>
    </row>
    <row r="65" spans="3:14">
      <c r="C65" s="187" t="s">
        <v>296</v>
      </c>
      <c r="D65" s="188">
        <v>23619</v>
      </c>
      <c r="E65" s="188">
        <v>20676</v>
      </c>
      <c r="F65" s="189">
        <v>87.5</v>
      </c>
      <c r="G65" s="190">
        <v>302.7</v>
      </c>
      <c r="H65" s="190">
        <v>307</v>
      </c>
      <c r="I65" s="188">
        <v>714889.2</v>
      </c>
      <c r="J65" s="188">
        <v>634693.19999999995</v>
      </c>
      <c r="K65" s="189">
        <v>88.8</v>
      </c>
      <c r="L65" s="188"/>
      <c r="M65" s="188"/>
      <c r="N65" s="189"/>
    </row>
    <row r="66" spans="3:14">
      <c r="C66" s="191" t="s">
        <v>298</v>
      </c>
      <c r="D66" s="192"/>
      <c r="E66" s="192"/>
      <c r="F66" s="193"/>
      <c r="G66" s="194"/>
      <c r="H66" s="194"/>
      <c r="I66" s="192">
        <v>69339.520000000004</v>
      </c>
      <c r="J66" s="192">
        <v>102357.4</v>
      </c>
      <c r="K66" s="193">
        <v>147.6</v>
      </c>
      <c r="L66" s="272" t="s">
        <v>299</v>
      </c>
      <c r="M66" s="272"/>
      <c r="N66" s="272"/>
    </row>
    <row r="67" spans="3:14">
      <c r="C67" s="191" t="s">
        <v>300</v>
      </c>
      <c r="D67" s="192">
        <v>20877</v>
      </c>
      <c r="E67" s="192">
        <v>16733</v>
      </c>
      <c r="F67" s="193">
        <v>80.2</v>
      </c>
      <c r="G67" s="194">
        <v>393.9</v>
      </c>
      <c r="H67" s="194">
        <v>433.9</v>
      </c>
      <c r="I67" s="192">
        <v>822412.80000000005</v>
      </c>
      <c r="J67" s="192">
        <v>726076.7</v>
      </c>
      <c r="K67" s="193">
        <v>88.3</v>
      </c>
      <c r="L67" s="195">
        <v>19.899999999999999</v>
      </c>
      <c r="M67" s="218">
        <v>17.7</v>
      </c>
      <c r="N67" s="195">
        <v>88.9</v>
      </c>
    </row>
    <row r="68" spans="3:14" ht="34.200000000000003">
      <c r="C68" s="196" t="s">
        <v>301</v>
      </c>
      <c r="D68" s="188">
        <v>12550</v>
      </c>
      <c r="E68" s="188">
        <v>12306</v>
      </c>
      <c r="F68" s="189">
        <v>98.1</v>
      </c>
      <c r="G68" s="190">
        <v>303.8</v>
      </c>
      <c r="H68" s="190">
        <v>341.2</v>
      </c>
      <c r="I68" s="188">
        <v>381212.8</v>
      </c>
      <c r="J68" s="188">
        <v>419833.7</v>
      </c>
      <c r="K68" s="189">
        <v>110.1</v>
      </c>
      <c r="L68" s="192">
        <v>8131</v>
      </c>
      <c r="M68" s="197">
        <v>8937.2000000000007</v>
      </c>
      <c r="N68" s="193">
        <v>109.9</v>
      </c>
    </row>
    <row r="69" spans="3:14" ht="22.8">
      <c r="C69" s="198" t="s">
        <v>302</v>
      </c>
      <c r="D69" s="192">
        <v>154616</v>
      </c>
      <c r="E69" s="192">
        <v>154293</v>
      </c>
      <c r="F69" s="193">
        <v>99.8</v>
      </c>
      <c r="G69" s="194">
        <v>393.1</v>
      </c>
      <c r="H69" s="194">
        <v>435.8</v>
      </c>
      <c r="I69" s="192">
        <v>6077988.0999999996</v>
      </c>
      <c r="J69" s="192">
        <v>6723533</v>
      </c>
      <c r="K69" s="193">
        <v>110.6</v>
      </c>
      <c r="L69" s="192">
        <v>2102361.2999999998</v>
      </c>
      <c r="M69" s="197">
        <v>2356690.2999999998</v>
      </c>
      <c r="N69" s="193">
        <v>112.1</v>
      </c>
    </row>
    <row r="70" spans="3:14" ht="24">
      <c r="C70" s="199" t="s">
        <v>303</v>
      </c>
      <c r="D70" s="200">
        <v>167166</v>
      </c>
      <c r="E70" s="200">
        <v>166599</v>
      </c>
      <c r="F70" s="201">
        <v>99.7</v>
      </c>
      <c r="G70" s="202">
        <v>386.4</v>
      </c>
      <c r="H70" s="202">
        <v>428.8</v>
      </c>
      <c r="I70" s="203">
        <v>6459200.9000000004</v>
      </c>
      <c r="J70" s="203">
        <v>7143366.7000000002</v>
      </c>
      <c r="K70" s="204">
        <v>110.6</v>
      </c>
      <c r="L70" s="200"/>
      <c r="M70" s="200"/>
      <c r="N70" s="201"/>
    </row>
    <row r="71" spans="3:14" ht="24">
      <c r="C71" s="199" t="s">
        <v>304</v>
      </c>
      <c r="D71" s="200">
        <v>211662</v>
      </c>
      <c r="E71" s="200">
        <v>204008</v>
      </c>
      <c r="F71" s="201">
        <v>96.4</v>
      </c>
      <c r="G71" s="202">
        <v>381.1</v>
      </c>
      <c r="H71" s="202">
        <v>421.9</v>
      </c>
      <c r="I71" s="203">
        <v>8065842.4199999999</v>
      </c>
      <c r="J71" s="203">
        <v>8606494</v>
      </c>
      <c r="K71" s="204">
        <v>106.7</v>
      </c>
      <c r="L71" s="200"/>
      <c r="M71" s="200"/>
      <c r="N71" s="201"/>
    </row>
    <row r="72" spans="3:14">
      <c r="C72" s="267" t="s">
        <v>305</v>
      </c>
      <c r="D72" s="268"/>
      <c r="E72" s="268"/>
      <c r="F72" s="268"/>
      <c r="G72" s="268"/>
      <c r="H72" s="268"/>
      <c r="I72" s="268"/>
      <c r="J72" s="268"/>
      <c r="K72" s="268"/>
      <c r="L72" s="268"/>
      <c r="M72" s="268"/>
      <c r="N72" s="269"/>
    </row>
    <row r="73" spans="3:14">
      <c r="C73" s="187" t="s">
        <v>306</v>
      </c>
      <c r="D73" s="188">
        <v>995</v>
      </c>
      <c r="E73" s="188">
        <v>999</v>
      </c>
      <c r="F73" s="189">
        <v>100.4</v>
      </c>
      <c r="G73" s="190">
        <v>75.7</v>
      </c>
      <c r="H73" s="190">
        <v>72.3</v>
      </c>
      <c r="I73" s="188">
        <v>7535.2</v>
      </c>
      <c r="J73" s="188">
        <v>7218.1</v>
      </c>
      <c r="K73" s="189">
        <v>95.8</v>
      </c>
      <c r="L73" s="188">
        <v>400</v>
      </c>
      <c r="M73" s="213">
        <v>350</v>
      </c>
      <c r="N73" s="189">
        <v>87.5</v>
      </c>
    </row>
    <row r="74" spans="3:14">
      <c r="C74" s="191" t="s">
        <v>308</v>
      </c>
      <c r="D74" s="192">
        <v>4291</v>
      </c>
      <c r="E74" s="192">
        <v>4491</v>
      </c>
      <c r="F74" s="193">
        <v>104.7</v>
      </c>
      <c r="G74" s="194">
        <v>58.1</v>
      </c>
      <c r="H74" s="194">
        <v>51.2</v>
      </c>
      <c r="I74" s="192">
        <v>24930</v>
      </c>
      <c r="J74" s="192">
        <v>22980</v>
      </c>
      <c r="K74" s="193">
        <v>92.2</v>
      </c>
      <c r="L74" s="192">
        <v>15000</v>
      </c>
      <c r="M74" s="214">
        <v>13000</v>
      </c>
      <c r="N74" s="193">
        <v>86.7</v>
      </c>
    </row>
    <row r="75" spans="3:14">
      <c r="C75" s="191" t="s">
        <v>309</v>
      </c>
      <c r="D75" s="192">
        <v>1503</v>
      </c>
      <c r="E75" s="192">
        <v>1495</v>
      </c>
      <c r="F75" s="193">
        <v>99.5</v>
      </c>
      <c r="G75" s="194"/>
      <c r="H75" s="194"/>
      <c r="I75" s="192">
        <v>10345.799999999999</v>
      </c>
      <c r="J75" s="192">
        <v>9991</v>
      </c>
      <c r="K75" s="193">
        <v>96.6</v>
      </c>
      <c r="L75" s="192">
        <v>400</v>
      </c>
      <c r="M75" s="214">
        <v>350</v>
      </c>
      <c r="N75" s="193">
        <v>87.5</v>
      </c>
    </row>
    <row r="76" spans="3:14" ht="48">
      <c r="C76" s="199" t="s">
        <v>310</v>
      </c>
      <c r="D76" s="200">
        <v>6789</v>
      </c>
      <c r="E76" s="200">
        <v>6985</v>
      </c>
      <c r="F76" s="201">
        <v>102.9</v>
      </c>
      <c r="G76" s="202"/>
      <c r="H76" s="202"/>
      <c r="I76" s="203">
        <v>42811</v>
      </c>
      <c r="J76" s="203">
        <v>40189.1</v>
      </c>
      <c r="K76" s="204">
        <v>93.9</v>
      </c>
      <c r="L76" s="200">
        <v>15800</v>
      </c>
      <c r="M76" s="200">
        <v>13700</v>
      </c>
      <c r="N76" s="201">
        <v>86.7</v>
      </c>
    </row>
    <row r="77" spans="3:14" ht="36">
      <c r="C77" s="199" t="s">
        <v>311</v>
      </c>
      <c r="D77" s="200">
        <v>218451</v>
      </c>
      <c r="E77" s="200">
        <v>210993</v>
      </c>
      <c r="F77" s="201">
        <v>96.6</v>
      </c>
      <c r="G77" s="202"/>
      <c r="H77" s="202"/>
      <c r="I77" s="203">
        <v>8108653.4199999999</v>
      </c>
      <c r="J77" s="203">
        <v>8646683.0999999996</v>
      </c>
      <c r="K77" s="204">
        <v>106.6</v>
      </c>
      <c r="L77" s="200"/>
      <c r="M77" s="200"/>
      <c r="N77" s="201"/>
    </row>
    <row r="78" spans="3:14">
      <c r="C78" s="205" t="str">
        <f>[4]COP!$A$56</f>
        <v>Source : SAA SAA 2022-2023 définitive</v>
      </c>
      <c r="D78" s="206"/>
      <c r="E78" s="207"/>
      <c r="F78" s="208"/>
      <c r="G78" s="207"/>
      <c r="H78" s="207"/>
      <c r="I78" s="207"/>
      <c r="J78" s="207"/>
      <c r="K78" s="208"/>
      <c r="L78" s="207"/>
      <c r="M78" s="207"/>
      <c r="N78" s="207"/>
    </row>
  </sheetData>
  <mergeCells count="35">
    <mergeCell ref="D13:E13"/>
    <mergeCell ref="G13:H13"/>
    <mergeCell ref="I13:J13"/>
    <mergeCell ref="L13:M13"/>
    <mergeCell ref="C10:N10"/>
    <mergeCell ref="D12:F12"/>
    <mergeCell ref="G12:H12"/>
    <mergeCell ref="I12:K12"/>
    <mergeCell ref="L12:N12"/>
    <mergeCell ref="I37:J37"/>
    <mergeCell ref="L37:M37"/>
    <mergeCell ref="C40:N40"/>
    <mergeCell ref="L42:N42"/>
    <mergeCell ref="L18:N18"/>
    <mergeCell ref="C34:N34"/>
    <mergeCell ref="D36:F36"/>
    <mergeCell ref="G36:H36"/>
    <mergeCell ref="I36:K36"/>
    <mergeCell ref="L36:N36"/>
    <mergeCell ref="C72:N72"/>
    <mergeCell ref="A1:B1"/>
    <mergeCell ref="D61:E61"/>
    <mergeCell ref="G61:H61"/>
    <mergeCell ref="I61:J61"/>
    <mergeCell ref="L61:M61"/>
    <mergeCell ref="C64:N64"/>
    <mergeCell ref="L66:N66"/>
    <mergeCell ref="C48:N48"/>
    <mergeCell ref="C58:N58"/>
    <mergeCell ref="D60:F60"/>
    <mergeCell ref="G60:H60"/>
    <mergeCell ref="I60:K60"/>
    <mergeCell ref="L60:N60"/>
    <mergeCell ref="D37:E37"/>
    <mergeCell ref="G37:H37"/>
  </mergeCells>
  <pageMargins left="0.39370078740157477" right="0.13622047244094487" top="0.94645669291338586" bottom="1.1437007874015748" header="0.75" footer="0.75"/>
  <pageSetup paperSize="9" fitToWidth="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4BD81-5EAF-445B-BB58-E216927FB80C}">
  <sheetPr>
    <tabColor rgb="FF92D050"/>
  </sheetPr>
  <dimension ref="A1:S19"/>
  <sheetViews>
    <sheetView workbookViewId="0">
      <pane xSplit="3" ySplit="1" topLeftCell="D2" activePane="bottomRight" state="frozen"/>
      <selection activeCell="B15" sqref="B15"/>
      <selection pane="topRight" activeCell="B15" sqref="B15"/>
      <selection pane="bottomLeft" activeCell="B15" sqref="B15"/>
      <selection pane="bottomRight" activeCell="Q3" sqref="Q3"/>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f>Contraintes!A6+1</f>
        <v>4</v>
      </c>
      <c r="B2" s="4" t="str">
        <f>Produits!$B$7</f>
        <v>Pommes de terre de féculerie</v>
      </c>
      <c r="C2" s="4" t="str">
        <f>Secteurs!$B$4</f>
        <v>Féculerie</v>
      </c>
      <c r="D2" s="222">
        <f>'Coproduits - ONRB'!C9</f>
        <v>0.1</v>
      </c>
      <c r="G2" s="4" t="str">
        <f>Etiquettes!$C$5</f>
        <v>kt</v>
      </c>
      <c r="H2" s="4" t="str">
        <f>Etiquettes!$C$4</f>
        <v>2015-16:2019-20:2023-24</v>
      </c>
      <c r="I2" s="31" t="str">
        <f>Etiquettes!$C$3</f>
        <v>Pomme de terre</v>
      </c>
      <c r="J2" s="6" t="s">
        <v>492</v>
      </c>
      <c r="K2" s="31" t="str">
        <f>Etiquettes!$C$6</f>
        <v>France entière</v>
      </c>
      <c r="S2" s="261" t="s">
        <v>371</v>
      </c>
    </row>
    <row r="3" spans="1:19">
      <c r="A3" s="6">
        <f>Contraintes!A7+1</f>
        <v>4</v>
      </c>
      <c r="B3" s="4" t="str">
        <f>Secteurs!$B$4</f>
        <v>Féculerie</v>
      </c>
      <c r="C3" s="4" t="str">
        <f>Produits!$B$51</f>
        <v>Pulpes et solubles</v>
      </c>
      <c r="D3" s="4">
        <v>-1</v>
      </c>
      <c r="G3" s="4" t="str">
        <f>Etiquettes!$C$5</f>
        <v>kt</v>
      </c>
      <c r="H3" s="4" t="str">
        <f>Etiquettes!$C$4</f>
        <v>2015-16:2019-20:2023-24</v>
      </c>
      <c r="I3" s="31" t="str">
        <f>Etiquettes!$C$3</f>
        <v>Pomme de terre</v>
      </c>
      <c r="J3" s="6" t="s">
        <v>492</v>
      </c>
      <c r="K3" s="31" t="str">
        <f>Etiquettes!$C$6</f>
        <v>France entière</v>
      </c>
      <c r="L3" s="31" t="s">
        <v>367</v>
      </c>
      <c r="M3" s="31"/>
      <c r="N3" s="4" t="str">
        <f>'Coproduits - ONRB'!$B$6</f>
        <v>ONRB - FranceAgriMer</v>
      </c>
      <c r="O3" s="31" t="str" cm="1">
        <f t="array" aca="1" ref="O3" ca="1">[2]!NOM_FEUILLE('Coproduits - ONRB'!$A$1)</f>
        <v>Coproduits - ONRB</v>
      </c>
      <c r="P3" s="30" t="str">
        <f>Etiquettes!$I$11</f>
        <v>Rendement</v>
      </c>
      <c r="Q3" t="str">
        <f>_xlfn.CONCAT(L3," = ",MROUND(D2*100,0.01)," % (",N3,")")</f>
        <v>Rendement de transformation de la pomme de terre en pulpes et solubles = 10 % (ONRB - FranceAgriMer)</v>
      </c>
      <c r="S3" s="262"/>
    </row>
    <row r="4" spans="1:19">
      <c r="A4" s="6">
        <f>A2+1</f>
        <v>5</v>
      </c>
      <c r="B4" s="4" t="str">
        <f>Produits!$B$9</f>
        <v>Pommes de terre de consommation</v>
      </c>
      <c r="C4" s="4" t="str">
        <f>Secteurs!$B$5</f>
        <v>Industrie alimentaire</v>
      </c>
      <c r="D4" s="222">
        <f>'Coproduits - ONRB'!C14</f>
        <v>0.02</v>
      </c>
      <c r="G4" s="4" t="str">
        <f>Etiquettes!$C$5</f>
        <v>kt</v>
      </c>
      <c r="H4" s="4" t="str">
        <f>Etiquettes!$C$4</f>
        <v>2015-16:2019-20:2023-24</v>
      </c>
      <c r="I4" s="31" t="str">
        <f>Etiquettes!$C$3</f>
        <v>Pomme de terre</v>
      </c>
      <c r="J4" s="6" t="s">
        <v>492</v>
      </c>
      <c r="K4" s="31" t="str">
        <f>Etiquettes!$C$6</f>
        <v>France entière</v>
      </c>
      <c r="Q4" s="6"/>
      <c r="S4" s="262"/>
    </row>
    <row r="5" spans="1:19">
      <c r="A5" s="6">
        <f t="shared" ref="A5:A19" si="0">A3+1</f>
        <v>5</v>
      </c>
      <c r="B5" s="4" t="str">
        <f>Secteurs!$B$5</f>
        <v>Industrie alimentaire</v>
      </c>
      <c r="C5" s="4" t="str">
        <f>Produits!$B$53</f>
        <v>Amidon</v>
      </c>
      <c r="D5" s="4">
        <v>-1</v>
      </c>
      <c r="G5" s="4" t="str">
        <f>Etiquettes!$C$5</f>
        <v>kt</v>
      </c>
      <c r="H5" s="4" t="str">
        <f>Etiquettes!$C$4</f>
        <v>2015-16:2019-20:2023-24</v>
      </c>
      <c r="I5" s="31" t="str">
        <f>Etiquettes!$C$3</f>
        <v>Pomme de terre</v>
      </c>
      <c r="J5" s="6" t="s">
        <v>492</v>
      </c>
      <c r="K5" s="31" t="str">
        <f>Etiquettes!$C$6</f>
        <v>France entière</v>
      </c>
      <c r="L5" s="31" t="s">
        <v>368</v>
      </c>
      <c r="M5" s="31"/>
      <c r="N5" s="4" t="str">
        <f>'Coproduits - ONRB'!$B$6</f>
        <v>ONRB - FranceAgriMer</v>
      </c>
      <c r="O5" s="31" t="str" cm="1">
        <f t="array" aca="1" ref="O5" ca="1">[2]!NOM_FEUILLE('Coproduits - ONRB'!$A$1)</f>
        <v>Coproduits - ONRB</v>
      </c>
      <c r="P5" s="30" t="str">
        <f>Etiquettes!$I$11</f>
        <v>Rendement</v>
      </c>
      <c r="Q5" t="str">
        <f t="shared" ref="Q5" si="1">_xlfn.CONCAT(L5," = ",MROUND(D4*100,0.01)," % (",N5,")")</f>
        <v>Rendement de transformation de la pomme de terre en amidon = 2 % (ONRB - FranceAgriMer)</v>
      </c>
      <c r="S5" s="262"/>
    </row>
    <row r="6" spans="1:19">
      <c r="A6" s="6">
        <f t="shared" si="0"/>
        <v>6</v>
      </c>
      <c r="B6" s="4" t="str">
        <f>Produits!$B$9</f>
        <v>Pommes de terre de consommation</v>
      </c>
      <c r="C6" s="4" t="str">
        <f>Secteurs!$B$5</f>
        <v>Industrie alimentaire</v>
      </c>
      <c r="D6" s="222">
        <f>'Coproduits - ONRB'!C18</f>
        <v>0.06</v>
      </c>
      <c r="G6" s="4" t="str">
        <f>Etiquettes!$C$5</f>
        <v>kt</v>
      </c>
      <c r="H6" s="4" t="str">
        <f>Etiquettes!$C$4</f>
        <v>2015-16:2019-20:2023-24</v>
      </c>
      <c r="I6" s="31" t="str">
        <f>Etiquettes!$C$3</f>
        <v>Pomme de terre</v>
      </c>
      <c r="J6" s="6" t="s">
        <v>492</v>
      </c>
      <c r="K6" s="31" t="str">
        <f>Etiquettes!$C$6</f>
        <v>France entière</v>
      </c>
      <c r="Q6" s="6"/>
      <c r="S6" s="262"/>
    </row>
    <row r="7" spans="1:19">
      <c r="A7" s="6">
        <f t="shared" si="0"/>
        <v>6</v>
      </c>
      <c r="B7" s="4" t="str">
        <f>Secteurs!$B$5</f>
        <v>Industrie alimentaire</v>
      </c>
      <c r="C7" s="4" t="str">
        <f>Produits!$B$54</f>
        <v>Pelures</v>
      </c>
      <c r="D7" s="4">
        <v>-1</v>
      </c>
      <c r="G7" s="4" t="str">
        <f>Etiquettes!$C$5</f>
        <v>kt</v>
      </c>
      <c r="H7" s="4" t="str">
        <f>Etiquettes!$C$4</f>
        <v>2015-16:2019-20:2023-24</v>
      </c>
      <c r="I7" s="31" t="str">
        <f>Etiquettes!$C$3</f>
        <v>Pomme de terre</v>
      </c>
      <c r="J7" s="6" t="s">
        <v>492</v>
      </c>
      <c r="K7" s="31" t="str">
        <f>Etiquettes!$C$6</f>
        <v>France entière</v>
      </c>
      <c r="L7" s="31" t="s">
        <v>369</v>
      </c>
      <c r="M7" s="31"/>
      <c r="N7" s="4" t="str">
        <f>'Coproduits - ONRB'!$B$6</f>
        <v>ONRB - FranceAgriMer</v>
      </c>
      <c r="O7" s="31" t="str" cm="1">
        <f t="array" aca="1" ref="O7" ca="1">[2]!NOM_FEUILLE('Coproduits - ONRB'!$A$1)</f>
        <v>Coproduits - ONRB</v>
      </c>
      <c r="P7" s="30" t="str">
        <f>Etiquettes!$I$11</f>
        <v>Rendement</v>
      </c>
      <c r="Q7" t="str">
        <f t="shared" ref="Q7" si="2">_xlfn.CONCAT(L7," = ",MROUND(D6*100,0.01)," % (",N7,")")</f>
        <v>Rendement de transformation de la pomme de terre en pelures = 6 % (ONRB - FranceAgriMer)</v>
      </c>
      <c r="S7" s="262"/>
    </row>
    <row r="8" spans="1:19">
      <c r="A8" s="6">
        <f t="shared" si="0"/>
        <v>7</v>
      </c>
      <c r="B8" s="4" t="str">
        <f>Produits!$B$9</f>
        <v>Pommes de terre de consommation</v>
      </c>
      <c r="C8" s="4" t="str">
        <f>Secteurs!$B$5</f>
        <v>Industrie alimentaire</v>
      </c>
      <c r="D8" s="222">
        <f>'Coproduits - ONRB'!C23</f>
        <v>0.05</v>
      </c>
      <c r="G8" s="4" t="str">
        <f>Etiquettes!$C$5</f>
        <v>kt</v>
      </c>
      <c r="H8" s="4" t="str">
        <f>Etiquettes!$C$4</f>
        <v>2015-16:2019-20:2023-24</v>
      </c>
      <c r="I8" s="31" t="str">
        <f>Etiquettes!$C$3</f>
        <v>Pomme de terre</v>
      </c>
      <c r="J8" s="6" t="s">
        <v>492</v>
      </c>
      <c r="K8" s="31" t="str">
        <f>Etiquettes!$C$6</f>
        <v>France entière</v>
      </c>
      <c r="Q8" s="6"/>
      <c r="S8" s="262"/>
    </row>
    <row r="9" spans="1:19">
      <c r="A9" s="6">
        <f t="shared" si="0"/>
        <v>7</v>
      </c>
      <c r="B9" s="4" t="str">
        <f>Secteurs!$B$5</f>
        <v>Industrie alimentaire</v>
      </c>
      <c r="C9" s="4" t="str">
        <f>Produits!$B$55</f>
        <v>Screenings</v>
      </c>
      <c r="D9" s="4">
        <v>-1</v>
      </c>
      <c r="G9" s="4" t="str">
        <f>Etiquettes!$C$5</f>
        <v>kt</v>
      </c>
      <c r="H9" s="4" t="str">
        <f>Etiquettes!$C$4</f>
        <v>2015-16:2019-20:2023-24</v>
      </c>
      <c r="I9" s="31" t="str">
        <f>Etiquettes!$C$3</f>
        <v>Pomme de terre</v>
      </c>
      <c r="J9" s="6" t="s">
        <v>492</v>
      </c>
      <c r="K9" s="31" t="str">
        <f>Etiquettes!$C$6</f>
        <v>France entière</v>
      </c>
      <c r="L9" s="31" t="s">
        <v>370</v>
      </c>
      <c r="N9" s="4" t="str">
        <f>'Coproduits - ONRB'!$B$6</f>
        <v>ONRB - FranceAgriMer</v>
      </c>
      <c r="O9" s="31" t="str" cm="1">
        <f t="array" aca="1" ref="O9" ca="1">[2]!NOM_FEUILLE('Coproduits - ONRB'!$A$1)</f>
        <v>Coproduits - ONRB</v>
      </c>
      <c r="P9" s="30" t="str">
        <f>Etiquettes!$I$11</f>
        <v>Rendement</v>
      </c>
      <c r="Q9" t="str">
        <f t="shared" ref="Q9" si="3">_xlfn.CONCAT(L9," = ",MROUND(D8*100,0.01)," % (",N9,")")</f>
        <v>Rendement de transformation de la pomme de terre en screenings = 5 % (ONRB - FranceAgriMer)</v>
      </c>
      <c r="S9" s="262"/>
    </row>
    <row r="10" spans="1:19">
      <c r="A10" s="6">
        <f t="shared" si="0"/>
        <v>8</v>
      </c>
      <c r="B10" s="4" t="str">
        <f>Produits!$B$51</f>
        <v>Pulpes et solubles</v>
      </c>
      <c r="C10" s="4" t="str">
        <f>Secteurs!$B$10</f>
        <v>Débouchés</v>
      </c>
      <c r="D10" s="222">
        <f>'Coproduits - ONRB'!E9</f>
        <v>1</v>
      </c>
      <c r="G10" s="4" t="str">
        <f>Etiquettes!$C$5</f>
        <v>kt</v>
      </c>
      <c r="H10" s="4" t="str">
        <f>Etiquettes!$C$4</f>
        <v>2015-16:2019-20:2023-24</v>
      </c>
      <c r="I10" s="31" t="str">
        <f>Etiquettes!$C$3</f>
        <v>Pomme de terre</v>
      </c>
      <c r="J10" s="6" t="s">
        <v>492</v>
      </c>
      <c r="K10" s="31" t="str">
        <f>Etiquettes!$C$6</f>
        <v>France entière</v>
      </c>
      <c r="Q10" s="6"/>
      <c r="S10" s="262" t="s">
        <v>378</v>
      </c>
    </row>
    <row r="11" spans="1:19">
      <c r="A11" s="6">
        <f t="shared" si="0"/>
        <v>8</v>
      </c>
      <c r="B11" s="4" t="str">
        <f>Produits!$B$51</f>
        <v>Pulpes et solubles</v>
      </c>
      <c r="C11" s="4" t="str">
        <f>Secteurs!$B$18</f>
        <v>FAB</v>
      </c>
      <c r="D11" s="4">
        <v>-1</v>
      </c>
      <c r="G11" s="4" t="str">
        <f>Etiquettes!$C$5</f>
        <v>kt</v>
      </c>
      <c r="H11" s="4" t="str">
        <f>Etiquettes!$C$4</f>
        <v>2015-16:2019-20:2023-24</v>
      </c>
      <c r="I11" s="31" t="str">
        <f>Etiquettes!$C$3</f>
        <v>Pomme de terre</v>
      </c>
      <c r="J11" s="6" t="s">
        <v>492</v>
      </c>
      <c r="K11" s="31" t="str">
        <f>Etiquettes!$C$6</f>
        <v>France entière</v>
      </c>
      <c r="L11" s="31" t="s">
        <v>372</v>
      </c>
      <c r="N11" s="4" t="str">
        <f>'Coproduits - ONRB'!$B$6</f>
        <v>ONRB - FranceAgriMer</v>
      </c>
      <c r="O11" s="31" t="str" cm="1">
        <f t="array" aca="1" ref="O11" ca="1">[2]!NOM_FEUILLE('Coproduits - ONRB'!$A$1)</f>
        <v>Coproduits - ONRB</v>
      </c>
      <c r="P11" s="30" t="str">
        <f>Etiquettes!$J$11</f>
        <v>Répartition</v>
      </c>
      <c r="Q11" t="str">
        <f t="shared" ref="Q11" si="4">_xlfn.CONCAT(L11," = ",MROUND(D10*100,0.01)," % (",N11,")")</f>
        <v>Part de la consommation de pulpes et solubles par les FAB = 100 % (ONRB - FranceAgriMer)</v>
      </c>
      <c r="S11" s="262"/>
    </row>
    <row r="12" spans="1:19">
      <c r="A12" s="6">
        <f t="shared" si="0"/>
        <v>9</v>
      </c>
      <c r="B12" s="4" t="str">
        <f>Produits!$B$53</f>
        <v>Amidon</v>
      </c>
      <c r="C12" s="4" t="str">
        <f>Secteurs!$B$10</f>
        <v>Débouchés</v>
      </c>
      <c r="D12" s="222">
        <f>'Coproduits - ONRB'!E14</f>
        <v>0.2</v>
      </c>
      <c r="G12" s="4" t="str">
        <f>Etiquettes!$C$5</f>
        <v>kt</v>
      </c>
      <c r="H12" s="4" t="str">
        <f>Etiquettes!$C$4</f>
        <v>2015-16:2019-20:2023-24</v>
      </c>
      <c r="I12" s="31" t="str">
        <f>Etiquettes!$C$3</f>
        <v>Pomme de terre</v>
      </c>
      <c r="J12" s="6" t="s">
        <v>492</v>
      </c>
      <c r="K12" s="31" t="str">
        <f>Etiquettes!$C$6</f>
        <v>France entière</v>
      </c>
      <c r="Q12" s="6"/>
      <c r="S12" s="262"/>
    </row>
    <row r="13" spans="1:19">
      <c r="A13" s="6">
        <f t="shared" si="0"/>
        <v>9</v>
      </c>
      <c r="B13" s="4" t="str">
        <f>Produits!$B$53</f>
        <v>Amidon</v>
      </c>
      <c r="C13" s="4" t="str">
        <f>Secteurs!$B$11</f>
        <v>Alimentation humaine</v>
      </c>
      <c r="D13" s="4">
        <v>-1</v>
      </c>
      <c r="G13" s="4" t="str">
        <f>Etiquettes!$C$5</f>
        <v>kt</v>
      </c>
      <c r="H13" s="4" t="str">
        <f>Etiquettes!$C$4</f>
        <v>2015-16:2019-20:2023-24</v>
      </c>
      <c r="I13" s="31" t="str">
        <f>Etiquettes!$C$3</f>
        <v>Pomme de terre</v>
      </c>
      <c r="J13" s="6" t="s">
        <v>492</v>
      </c>
      <c r="K13" s="31" t="str">
        <f>Etiquettes!$C$6</f>
        <v>France entière</v>
      </c>
      <c r="L13" s="31" t="s">
        <v>373</v>
      </c>
      <c r="N13" s="4" t="str">
        <f>'Coproduits - ONRB'!$B$6</f>
        <v>ONRB - FranceAgriMer</v>
      </c>
      <c r="O13" s="31" t="str" cm="1">
        <f t="array" aca="1" ref="O13" ca="1">[2]!NOM_FEUILLE('Coproduits - ONRB'!$A$1)</f>
        <v>Coproduits - ONRB</v>
      </c>
      <c r="P13" s="30" t="str">
        <f>Etiquettes!$J$11</f>
        <v>Répartition</v>
      </c>
      <c r="Q13" t="str">
        <f t="shared" ref="Q13" si="5">_xlfn.CONCAT(L13," = ",MROUND(D12*100,0.01)," % (",N13,")")</f>
        <v>Part de la consommation de l'amidon en alimentation humaine = 20 % (ONRB - FranceAgriMer)</v>
      </c>
      <c r="S13" s="262"/>
    </row>
    <row r="14" spans="1:19">
      <c r="A14" s="6">
        <f t="shared" si="0"/>
        <v>10</v>
      </c>
      <c r="B14" s="4" t="str">
        <f>Produits!$B$53</f>
        <v>Amidon</v>
      </c>
      <c r="C14" s="4" t="str">
        <f>Secteurs!$B$10</f>
        <v>Débouchés</v>
      </c>
      <c r="D14" s="222">
        <f>'Coproduits - ONRB'!F14</f>
        <v>0.8</v>
      </c>
      <c r="G14" s="4" t="str">
        <f>Etiquettes!$C$5</f>
        <v>kt</v>
      </c>
      <c r="H14" s="4" t="str">
        <f>Etiquettes!$C$4</f>
        <v>2015-16:2019-20:2023-24</v>
      </c>
      <c r="I14" s="31" t="str">
        <f>Etiquettes!$C$3</f>
        <v>Pomme de terre</v>
      </c>
      <c r="J14" s="6" t="s">
        <v>492</v>
      </c>
      <c r="K14" s="31" t="str">
        <f>Etiquettes!$C$6</f>
        <v>France entière</v>
      </c>
      <c r="Q14" s="6"/>
      <c r="S14" s="262"/>
    </row>
    <row r="15" spans="1:19">
      <c r="A15" s="6">
        <f t="shared" si="0"/>
        <v>10</v>
      </c>
      <c r="B15" s="4" t="str">
        <f>Produits!$B$53</f>
        <v>Amidon</v>
      </c>
      <c r="C15" s="4" t="str">
        <f>Secteurs!$B$20</f>
        <v>Chimie biosourcée</v>
      </c>
      <c r="D15" s="4">
        <v>-1</v>
      </c>
      <c r="G15" s="4" t="str">
        <f>Etiquettes!$C$5</f>
        <v>kt</v>
      </c>
      <c r="H15" s="4" t="str">
        <f>Etiquettes!$C$4</f>
        <v>2015-16:2019-20:2023-24</v>
      </c>
      <c r="I15" s="31" t="str">
        <f>Etiquettes!$C$3</f>
        <v>Pomme de terre</v>
      </c>
      <c r="J15" s="6" t="s">
        <v>492</v>
      </c>
      <c r="K15" s="31" t="str">
        <f>Etiquettes!$C$6</f>
        <v>France entière</v>
      </c>
      <c r="L15" s="31" t="s">
        <v>374</v>
      </c>
      <c r="N15" s="4" t="str">
        <f>'Coproduits - ONRB'!$B$6</f>
        <v>ONRB - FranceAgriMer</v>
      </c>
      <c r="O15" s="31" t="str" cm="1">
        <f t="array" aca="1" ref="O15" ca="1">[2]!NOM_FEUILLE('Coproduits - ONRB'!$A$1)</f>
        <v>Coproduits - ONRB</v>
      </c>
      <c r="P15" s="30" t="str">
        <f>Etiquettes!$J$11</f>
        <v>Répartition</v>
      </c>
      <c r="Q15" t="str">
        <f t="shared" ref="Q15" si="6">_xlfn.CONCAT(L15," = ",MROUND(D14*100,0.01)," % (",N15,")")</f>
        <v>Part de la consommation de l'amidon par la chimie biosourcée = 80 % (ONRB - FranceAgriMer)</v>
      </c>
      <c r="S15" s="262"/>
    </row>
    <row r="16" spans="1:19">
      <c r="A16" s="6">
        <f t="shared" si="0"/>
        <v>11</v>
      </c>
      <c r="B16" s="4" t="str">
        <f>Produits!$B$54</f>
        <v>Pelures</v>
      </c>
      <c r="C16" s="4" t="str">
        <f>Secteurs!$B$10</f>
        <v>Débouchés</v>
      </c>
      <c r="D16" s="222">
        <f>'Coproduits - ONRB'!E18</f>
        <v>1</v>
      </c>
      <c r="G16" s="4" t="str">
        <f>Etiquettes!$C$5</f>
        <v>kt</v>
      </c>
      <c r="H16" s="4" t="str">
        <f>Etiquettes!$C$4</f>
        <v>2015-16:2019-20:2023-24</v>
      </c>
      <c r="I16" s="31" t="str">
        <f>Etiquettes!$C$3</f>
        <v>Pomme de terre</v>
      </c>
      <c r="J16" s="6" t="s">
        <v>492</v>
      </c>
      <c r="K16" s="31" t="str">
        <f>Etiquettes!$C$6</f>
        <v>France entière</v>
      </c>
      <c r="Q16" s="6"/>
      <c r="S16" s="262"/>
    </row>
    <row r="17" spans="1:19">
      <c r="A17" s="6">
        <f t="shared" si="0"/>
        <v>11</v>
      </c>
      <c r="B17" s="4" t="str">
        <f>Produits!$B$54</f>
        <v>Pelures</v>
      </c>
      <c r="C17" s="4" t="str">
        <f>Secteurs!$B$18</f>
        <v>FAB</v>
      </c>
      <c r="D17" s="4">
        <v>-1</v>
      </c>
      <c r="G17" s="4" t="str">
        <f>Etiquettes!$C$5</f>
        <v>kt</v>
      </c>
      <c r="H17" s="4" t="str">
        <f>Etiquettes!$C$4</f>
        <v>2015-16:2019-20:2023-24</v>
      </c>
      <c r="I17" s="31" t="str">
        <f>Etiquettes!$C$3</f>
        <v>Pomme de terre</v>
      </c>
      <c r="J17" s="6" t="s">
        <v>492</v>
      </c>
      <c r="K17" s="31" t="str">
        <f>Etiquettes!$C$6</f>
        <v>France entière</v>
      </c>
      <c r="L17" s="31" t="s">
        <v>376</v>
      </c>
      <c r="N17" s="4" t="str">
        <f>'Coproduits - ONRB'!$B$6</f>
        <v>ONRB - FranceAgriMer</v>
      </c>
      <c r="O17" s="31" t="str" cm="1">
        <f t="array" aca="1" ref="O17" ca="1">[2]!NOM_FEUILLE('Coproduits - ONRB'!$A$1)</f>
        <v>Coproduits - ONRB</v>
      </c>
      <c r="P17" s="30" t="str">
        <f>Etiquettes!$J$11</f>
        <v>Répartition</v>
      </c>
      <c r="Q17" t="str">
        <f t="shared" ref="Q17" si="7">_xlfn.CONCAT(L17," = ",MROUND(D16*100,0.01)," % (",N17,")")</f>
        <v>Part de la consommation de pelures par les FAB = 100 % (ONRB - FranceAgriMer)</v>
      </c>
      <c r="S17" s="262"/>
    </row>
    <row r="18" spans="1:19">
      <c r="A18" s="6">
        <f t="shared" si="0"/>
        <v>12</v>
      </c>
      <c r="B18" s="4" t="str">
        <f>Produits!$B$55</f>
        <v>Screenings</v>
      </c>
      <c r="C18" s="4" t="str">
        <f>Secteurs!$B$10</f>
        <v>Débouchés</v>
      </c>
      <c r="D18" s="222">
        <f>'Coproduits - ONRB'!E23</f>
        <v>1</v>
      </c>
      <c r="G18" s="4" t="str">
        <f>Etiquettes!$C$5</f>
        <v>kt</v>
      </c>
      <c r="H18" s="4" t="str">
        <f>Etiquettes!$C$4</f>
        <v>2015-16:2019-20:2023-24</v>
      </c>
      <c r="I18" s="31" t="str">
        <f>Etiquettes!$C$3</f>
        <v>Pomme de terre</v>
      </c>
      <c r="J18" s="6" t="s">
        <v>492</v>
      </c>
      <c r="K18" s="31" t="str">
        <f>Etiquettes!$C$6</f>
        <v>France entière</v>
      </c>
      <c r="Q18" s="6"/>
      <c r="S18" s="262"/>
    </row>
    <row r="19" spans="1:19">
      <c r="A19" s="6">
        <f t="shared" si="0"/>
        <v>12</v>
      </c>
      <c r="B19" s="4" t="str">
        <f>Produits!$B$55</f>
        <v>Screenings</v>
      </c>
      <c r="C19" s="4" t="str">
        <f>Secteurs!$B$18</f>
        <v>FAB</v>
      </c>
      <c r="D19" s="4">
        <v>-1</v>
      </c>
      <c r="G19" s="4" t="str">
        <f>Etiquettes!$C$5</f>
        <v>kt</v>
      </c>
      <c r="H19" s="4" t="str">
        <f>Etiquettes!$C$4</f>
        <v>2015-16:2019-20:2023-24</v>
      </c>
      <c r="I19" s="31" t="str">
        <f>Etiquettes!$C$3</f>
        <v>Pomme de terre</v>
      </c>
      <c r="J19" s="6" t="s">
        <v>492</v>
      </c>
      <c r="K19" s="31" t="str">
        <f>Etiquettes!$C$6</f>
        <v>France entière</v>
      </c>
      <c r="L19" s="31" t="s">
        <v>377</v>
      </c>
      <c r="N19" s="4" t="str">
        <f>'Coproduits - ONRB'!$B$6</f>
        <v>ONRB - FranceAgriMer</v>
      </c>
      <c r="O19" s="31" t="str" cm="1">
        <f t="array" aca="1" ref="O19" ca="1">[2]!NOM_FEUILLE('Coproduits - ONRB'!$A$1)</f>
        <v>Coproduits - ONRB</v>
      </c>
      <c r="P19" s="30" t="str">
        <f>Etiquettes!$J$11</f>
        <v>Répartition</v>
      </c>
      <c r="Q19" t="str">
        <f t="shared" ref="Q19" si="8">_xlfn.CONCAT(L19," = ",MROUND(D18*100,0.01)," % (",N19,")")</f>
        <v>Part de la consommation de screenings par les FAB = 100 % (ONRB - FranceAgriMer)</v>
      </c>
      <c r="S19" s="262"/>
    </row>
  </sheetData>
  <mergeCells count="2">
    <mergeCell ref="S2:S9"/>
    <mergeCell ref="S10:S19"/>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120D-BE2C-4003-B832-BF7C46B7894F}">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10" ca="1">_xlfn._xlws.FILTER('Contraintes '!G1:Q200,ISTEXT('Contraintes '!P1:P200))</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10">_xlfn._xlws.FILTER('Contraintes '!B2:C200,ISTEXT('Contraintes '!P2:P200))</f>
        <v>Féculerie</v>
      </c>
      <c r="B2" s="4" t="str">
        <v>Pulpes et solubles</v>
      </c>
      <c r="E2" s="4" t="str">
        <f ca="1"/>
        <v>kt</v>
      </c>
      <c r="F2" s="4" t="str">
        <f ca="1"/>
        <v>2015-16:2019-20:2023-24</v>
      </c>
      <c r="G2" s="4" t="str">
        <f ca="1"/>
        <v>Pomme de terre</v>
      </c>
      <c r="H2" s="4" t="str">
        <f ca="1"/>
        <v>2015-16:2019-20:2023-24</v>
      </c>
      <c r="I2" s="4" t="str">
        <f ca="1"/>
        <v>France entière</v>
      </c>
      <c r="J2" s="4" t="str">
        <f ca="1"/>
        <v>Rendement de transformation de la pomme de terre en pulpes et solubles</v>
      </c>
      <c r="K2" s="4">
        <f ca="1"/>
        <v>0</v>
      </c>
      <c r="L2" s="4" t="str">
        <f ca="1"/>
        <v>ONRB - FranceAgriMer</v>
      </c>
      <c r="M2" s="4" t="str">
        <f ca="1"/>
        <v>Coproduits - ONRB</v>
      </c>
      <c r="N2" s="4" t="str">
        <f ca="1"/>
        <v>Rendement</v>
      </c>
      <c r="O2" s="4" t="str">
        <f ca="1"/>
        <v>Rendement de transformation de la pomme de terre en pulpes et solubles = 10 % (ONRB - FranceAgriMer)</v>
      </c>
    </row>
    <row r="3" spans="1:15">
      <c r="A3" s="4" t="str">
        <v>Industrie alimentaire</v>
      </c>
      <c r="B3" s="4" t="str">
        <v>Amidon</v>
      </c>
      <c r="E3" s="4" t="str">
        <f ca="1"/>
        <v>kt</v>
      </c>
      <c r="F3" s="4" t="str">
        <f ca="1"/>
        <v>2015-16:2019-20:2023-24</v>
      </c>
      <c r="G3" s="4" t="str">
        <f ca="1"/>
        <v>Pomme de terre</v>
      </c>
      <c r="H3" s="4" t="str">
        <f ca="1"/>
        <v>2015-16:2019-20:2023-24</v>
      </c>
      <c r="I3" s="4" t="str">
        <f ca="1"/>
        <v>France entière</v>
      </c>
      <c r="J3" s="4" t="str">
        <f ca="1"/>
        <v>Rendement de transformation de la pomme de terre en amidon</v>
      </c>
      <c r="K3" s="4">
        <f ca="1"/>
        <v>0</v>
      </c>
      <c r="L3" s="4" t="str">
        <f ca="1"/>
        <v>ONRB - FranceAgriMer</v>
      </c>
      <c r="M3" s="4" t="str">
        <f ca="1"/>
        <v>Coproduits - ONRB</v>
      </c>
      <c r="N3" s="4" t="str">
        <f ca="1"/>
        <v>Rendement</v>
      </c>
      <c r="O3" s="4" t="str">
        <f ca="1"/>
        <v>Rendement de transformation de la pomme de terre en amidon = 2 % (ONRB - FranceAgriMer)</v>
      </c>
    </row>
    <row r="4" spans="1:15">
      <c r="A4" s="4" t="str">
        <v>Industrie alimentaire</v>
      </c>
      <c r="B4" s="4" t="str">
        <v>Pelures</v>
      </c>
      <c r="E4" s="4" t="str">
        <f ca="1"/>
        <v>kt</v>
      </c>
      <c r="F4" s="4" t="str">
        <f ca="1"/>
        <v>2015-16:2019-20:2023-24</v>
      </c>
      <c r="G4" s="4" t="str">
        <f ca="1"/>
        <v>Pomme de terre</v>
      </c>
      <c r="H4" s="4" t="str">
        <f ca="1"/>
        <v>2015-16:2019-20:2023-24</v>
      </c>
      <c r="I4" s="4" t="str">
        <f ca="1"/>
        <v>France entière</v>
      </c>
      <c r="J4" s="4" t="str">
        <f ca="1"/>
        <v>Rendement de transformation de la pomme de terre en pelures</v>
      </c>
      <c r="K4" s="4">
        <f ca="1"/>
        <v>0</v>
      </c>
      <c r="L4" s="4" t="str">
        <f ca="1"/>
        <v>ONRB - FranceAgriMer</v>
      </c>
      <c r="M4" s="4" t="str">
        <f ca="1"/>
        <v>Coproduits - ONRB</v>
      </c>
      <c r="N4" s="4" t="str">
        <f ca="1"/>
        <v>Rendement</v>
      </c>
      <c r="O4" s="4" t="str">
        <f ca="1"/>
        <v>Rendement de transformation de la pomme de terre en pelures = 6 % (ONRB - FranceAgriMer)</v>
      </c>
    </row>
    <row r="5" spans="1:15">
      <c r="A5" s="4" t="str">
        <v>Industrie alimentaire</v>
      </c>
      <c r="B5" s="4" t="str">
        <v>Screenings</v>
      </c>
      <c r="E5" s="4" t="str">
        <f ca="1"/>
        <v>kt</v>
      </c>
      <c r="F5" s="4" t="str">
        <f ca="1"/>
        <v>2015-16:2019-20:2023-24</v>
      </c>
      <c r="G5" s="4" t="str">
        <f ca="1"/>
        <v>Pomme de terre</v>
      </c>
      <c r="H5" s="4" t="str">
        <f ca="1"/>
        <v>2015-16:2019-20:2023-24</v>
      </c>
      <c r="I5" s="4" t="str">
        <f ca="1"/>
        <v>France entière</v>
      </c>
      <c r="J5" s="4" t="str">
        <f ca="1"/>
        <v>Rendement de transformation de la pomme de terre en screenings</v>
      </c>
      <c r="K5" s="4">
        <f ca="1"/>
        <v>0</v>
      </c>
      <c r="L5" s="4" t="str">
        <f ca="1"/>
        <v>ONRB - FranceAgriMer</v>
      </c>
      <c r="M5" s="4" t="str">
        <f ca="1"/>
        <v>Coproduits - ONRB</v>
      </c>
      <c r="N5" s="4" t="str">
        <f ca="1"/>
        <v>Rendement</v>
      </c>
      <c r="O5" s="4" t="str">
        <f ca="1"/>
        <v>Rendement de transformation de la pomme de terre en screenings = 5 % (ONRB - FranceAgriMer)</v>
      </c>
    </row>
    <row r="6" spans="1:15">
      <c r="A6" s="4" t="str">
        <v>Pulpes et solubles</v>
      </c>
      <c r="B6" s="4" t="str">
        <v>FAB</v>
      </c>
      <c r="E6" s="4" t="str">
        <f ca="1"/>
        <v>kt</v>
      </c>
      <c r="F6" s="4" t="str">
        <f ca="1"/>
        <v>2015-16:2019-20:2023-24</v>
      </c>
      <c r="G6" s="4" t="str">
        <f ca="1"/>
        <v>Pomme de terre</v>
      </c>
      <c r="H6" s="4" t="str">
        <f ca="1"/>
        <v>2015-16:2019-20:2023-24</v>
      </c>
      <c r="I6" s="4" t="str">
        <f ca="1"/>
        <v>France entière</v>
      </c>
      <c r="J6" s="4" t="str">
        <f ca="1"/>
        <v>Part de la consommation de pulpes et solubles par les FAB</v>
      </c>
      <c r="K6" s="4">
        <f ca="1"/>
        <v>0</v>
      </c>
      <c r="L6" s="4" t="str">
        <f ca="1"/>
        <v>ONRB - FranceAgriMer</v>
      </c>
      <c r="M6" s="4" t="str">
        <f ca="1"/>
        <v>Coproduits - ONRB</v>
      </c>
      <c r="N6" s="4" t="str">
        <f ca="1"/>
        <v>Répartition</v>
      </c>
      <c r="O6" s="4" t="str">
        <f ca="1"/>
        <v>Part de la consommation de pulpes et solubles par les FAB = 100 % (ONRB - FranceAgriMer)</v>
      </c>
    </row>
    <row r="7" spans="1:15">
      <c r="A7" s="4" t="str">
        <v>Amidon</v>
      </c>
      <c r="B7" s="4" t="str">
        <v>Alimentation humaine</v>
      </c>
      <c r="E7" s="4" t="str">
        <f ca="1"/>
        <v>kt</v>
      </c>
      <c r="F7" s="4" t="str">
        <f ca="1"/>
        <v>2015-16:2019-20:2023-24</v>
      </c>
      <c r="G7" s="4" t="str">
        <f ca="1"/>
        <v>Pomme de terre</v>
      </c>
      <c r="H7" s="4" t="str">
        <f ca="1"/>
        <v>2015-16:2019-20:2023-24</v>
      </c>
      <c r="I7" s="4" t="str">
        <f ca="1"/>
        <v>France entière</v>
      </c>
      <c r="J7" s="4" t="str">
        <f ca="1"/>
        <v>Part de la consommation de l'amidon en alimentation humaine</v>
      </c>
      <c r="K7" s="4">
        <f ca="1"/>
        <v>0</v>
      </c>
      <c r="L7" s="4" t="str">
        <f ca="1"/>
        <v>ONRB - FranceAgriMer</v>
      </c>
      <c r="M7" s="4" t="str">
        <f ca="1"/>
        <v>Coproduits - ONRB</v>
      </c>
      <c r="N7" s="4" t="str">
        <f ca="1"/>
        <v>Répartition</v>
      </c>
      <c r="O7" s="4" t="str">
        <f ca="1"/>
        <v>Part de la consommation de l'amidon en alimentation humaine = 20 % (ONRB - FranceAgriMer)</v>
      </c>
    </row>
    <row r="8" spans="1:15">
      <c r="A8" s="4" t="str">
        <v>Amidon</v>
      </c>
      <c r="B8" s="4" t="str">
        <v>Chimie biosourcée</v>
      </c>
      <c r="E8" s="4" t="str">
        <f ca="1"/>
        <v>kt</v>
      </c>
      <c r="F8" s="4" t="str">
        <f ca="1"/>
        <v>2015-16:2019-20:2023-24</v>
      </c>
      <c r="G8" s="4" t="str">
        <f ca="1"/>
        <v>Pomme de terre</v>
      </c>
      <c r="H8" s="4" t="str">
        <f ca="1"/>
        <v>2015-16:2019-20:2023-24</v>
      </c>
      <c r="I8" s="4" t="str">
        <f ca="1"/>
        <v>France entière</v>
      </c>
      <c r="J8" s="4" t="str">
        <f ca="1"/>
        <v>Part de la consommation de l'amidon par la chimie biosourcée</v>
      </c>
      <c r="K8" s="4">
        <f ca="1"/>
        <v>0</v>
      </c>
      <c r="L8" s="4" t="str">
        <f ca="1"/>
        <v>ONRB - FranceAgriMer</v>
      </c>
      <c r="M8" s="4" t="str">
        <f ca="1"/>
        <v>Coproduits - ONRB</v>
      </c>
      <c r="N8" s="4" t="str">
        <f ca="1"/>
        <v>Répartition</v>
      </c>
      <c r="O8" s="4" t="str">
        <f ca="1"/>
        <v>Part de la consommation de l'amidon par la chimie biosourcée = 80 % (ONRB - FranceAgriMer)</v>
      </c>
    </row>
    <row r="9" spans="1:15">
      <c r="A9" s="4" t="str">
        <v>Pelures</v>
      </c>
      <c r="B9" s="4" t="str">
        <v>FAB</v>
      </c>
      <c r="E9" s="4" t="str">
        <f ca="1"/>
        <v>kt</v>
      </c>
      <c r="F9" s="4" t="str">
        <f ca="1"/>
        <v>2015-16:2019-20:2023-24</v>
      </c>
      <c r="G9" s="4" t="str">
        <f ca="1"/>
        <v>Pomme de terre</v>
      </c>
      <c r="H9" s="4" t="str">
        <f ca="1"/>
        <v>2015-16:2019-20:2023-24</v>
      </c>
      <c r="I9" s="4" t="str">
        <f ca="1"/>
        <v>France entière</v>
      </c>
      <c r="J9" s="4" t="str">
        <f ca="1"/>
        <v>Part de la consommation de pelures par les FAB</v>
      </c>
      <c r="K9" s="4">
        <f ca="1"/>
        <v>0</v>
      </c>
      <c r="L9" s="4" t="str">
        <f ca="1"/>
        <v>ONRB - FranceAgriMer</v>
      </c>
      <c r="M9" s="4" t="str">
        <f ca="1"/>
        <v>Coproduits - ONRB</v>
      </c>
      <c r="N9" s="4" t="str">
        <f ca="1"/>
        <v>Répartition</v>
      </c>
      <c r="O9" s="4" t="str">
        <f ca="1"/>
        <v>Part de la consommation de pelures par les FAB = 100 % (ONRB - FranceAgriMer)</v>
      </c>
    </row>
    <row r="10" spans="1:15">
      <c r="A10" s="4" t="str">
        <v>Screenings</v>
      </c>
      <c r="B10" s="4" t="str">
        <v>FAB</v>
      </c>
      <c r="E10" s="4" t="str">
        <f ca="1"/>
        <v>kt</v>
      </c>
      <c r="F10" s="4" t="str">
        <f ca="1"/>
        <v>2015-16:2019-20:2023-24</v>
      </c>
      <c r="G10" s="4" t="str">
        <f ca="1"/>
        <v>Pomme de terre</v>
      </c>
      <c r="H10" s="4" t="str">
        <f ca="1"/>
        <v>2015-16:2019-20:2023-24</v>
      </c>
      <c r="I10" s="4" t="str">
        <f ca="1"/>
        <v>France entière</v>
      </c>
      <c r="J10" s="4" t="str">
        <f ca="1"/>
        <v>Part de la consommation de screenings par les FAB</v>
      </c>
      <c r="K10" s="4">
        <f ca="1"/>
        <v>0</v>
      </c>
      <c r="L10" s="4" t="str">
        <f ca="1"/>
        <v>ONRB - FranceAgriMer</v>
      </c>
      <c r="M10" s="4" t="str">
        <f ca="1"/>
        <v>Coproduits - ONRB</v>
      </c>
      <c r="N10" s="4" t="str">
        <f ca="1"/>
        <v>Répartition</v>
      </c>
      <c r="O10" s="4" t="str">
        <f ca="1"/>
        <v>Part de la consommation de screenings par les FAB = 100 % (ONRB - FranceAgriMer)</v>
      </c>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pans="9:14">
      <c r="I17" s="4"/>
      <c r="J17" s="4"/>
      <c r="K17" s="4"/>
      <c r="L17" s="4"/>
      <c r="M17" s="4"/>
    </row>
    <row r="18" spans="9:14">
      <c r="I18" s="4"/>
      <c r="J18" s="4"/>
      <c r="K18" s="4"/>
      <c r="L18" s="4"/>
      <c r="M18" s="4"/>
    </row>
    <row r="19" spans="9:14">
      <c r="I19" s="4"/>
      <c r="J19" s="4"/>
      <c r="K19" s="4"/>
      <c r="L19" s="4"/>
      <c r="M19" s="4"/>
    </row>
    <row r="20" spans="9:14">
      <c r="I20" s="4"/>
      <c r="J20" s="4"/>
      <c r="K20" s="4"/>
      <c r="L20" s="4"/>
      <c r="M20" s="4"/>
    </row>
    <row r="21" spans="9:14">
      <c r="I21" s="4"/>
      <c r="J21" s="4"/>
      <c r="K21" s="4"/>
      <c r="L21" s="4"/>
      <c r="M21" s="4"/>
    </row>
    <row r="22" spans="9:14">
      <c r="I22" s="4"/>
      <c r="J22" s="4"/>
      <c r="K22" s="4"/>
      <c r="L22" s="4"/>
      <c r="M22" s="4"/>
    </row>
    <row r="23" spans="9:14">
      <c r="I23" s="4"/>
      <c r="J23" s="4"/>
      <c r="K23" s="4"/>
      <c r="L23" s="4"/>
      <c r="M23" s="4"/>
    </row>
    <row r="24" spans="9:14">
      <c r="I24" s="4"/>
      <c r="J24" s="4"/>
      <c r="K24" s="4"/>
      <c r="L24" s="4"/>
      <c r="M24" s="4"/>
    </row>
    <row r="25" spans="9:14">
      <c r="I25" s="4"/>
      <c r="J25" s="4"/>
      <c r="K25" s="4"/>
      <c r="L25" s="4"/>
      <c r="M25" s="4"/>
    </row>
    <row r="26" spans="9:14">
      <c r="I26" s="4"/>
      <c r="J26" s="4"/>
      <c r="K26" s="4"/>
      <c r="L26" s="4"/>
      <c r="M26" s="4"/>
    </row>
    <row r="27" spans="9:14">
      <c r="I27" s="4"/>
      <c r="J27" s="4"/>
      <c r="K27" s="4"/>
      <c r="L27" s="4"/>
      <c r="M27" s="4"/>
    </row>
    <row r="28" spans="9:14">
      <c r="I28" s="4"/>
      <c r="J28" s="4"/>
      <c r="K28" s="4"/>
      <c r="L28" s="4"/>
      <c r="M28" s="4"/>
    </row>
    <row r="29" spans="9:14">
      <c r="I29" s="4"/>
      <c r="J29" s="4"/>
      <c r="K29" s="4"/>
      <c r="L29" s="4"/>
      <c r="M29" s="4"/>
    </row>
    <row r="30" spans="9:14">
      <c r="I30" s="4"/>
      <c r="J30" s="4"/>
      <c r="K30" s="4"/>
      <c r="L30" s="4"/>
      <c r="M30" s="4"/>
    </row>
    <row r="31" spans="9:14">
      <c r="I31" s="4"/>
      <c r="J31" s="4"/>
      <c r="K31" s="4"/>
      <c r="L31" s="4"/>
      <c r="M31" s="4"/>
    </row>
    <row r="32" spans="9:14">
      <c r="I32" s="4"/>
      <c r="J32" s="4"/>
      <c r="K32" s="4"/>
      <c r="L32" s="4"/>
      <c r="M32" s="4"/>
      <c r="N32" s="4" t="str">
        <f>IF(ISBLANK([3]Contraintes!T33),"",[3]Contraintes!T33)</f>
        <v/>
      </c>
    </row>
    <row r="33" spans="9:14">
      <c r="I33" s="4"/>
      <c r="J33" s="4"/>
      <c r="K33" s="4"/>
      <c r="L33" s="4"/>
      <c r="M33" s="4"/>
    </row>
    <row r="34" spans="9:14">
      <c r="I34" s="4"/>
      <c r="J34" s="4"/>
      <c r="K34" s="4"/>
      <c r="L34" s="4"/>
      <c r="M34" s="4"/>
      <c r="N34" s="4" t="str">
        <f>IF(ISBLANK([3]Contraintes!T35),"",[3]Contraintes!T35)</f>
        <v/>
      </c>
    </row>
    <row r="35" spans="9:14">
      <c r="I35" s="4"/>
      <c r="J35" s="4"/>
      <c r="K35" s="4"/>
      <c r="L35" s="4"/>
      <c r="M35" s="4"/>
    </row>
    <row r="36" spans="9:14">
      <c r="I36" s="4"/>
      <c r="J36" s="4"/>
      <c r="K36" s="4"/>
      <c r="L36" s="4"/>
      <c r="M36" s="4"/>
      <c r="N36" s="4" t="str">
        <f>IF(ISBLANK([3]Contraintes!T37),"",[3]Contraintes!T37)</f>
        <v/>
      </c>
    </row>
    <row r="37" spans="9:14">
      <c r="I37" s="4"/>
      <c r="J37" s="4"/>
      <c r="K37" s="4"/>
      <c r="L37" s="4"/>
      <c r="M37" s="4"/>
    </row>
    <row r="38" spans="9:14">
      <c r="I38" s="4"/>
      <c r="J38" s="4"/>
      <c r="K38" s="4"/>
      <c r="L38" s="4"/>
      <c r="M38" s="4"/>
      <c r="N38" s="4" t="str">
        <f>IF(ISBLANK([3]Contraintes!T39),"",[3]Contraintes!T39)</f>
        <v/>
      </c>
    </row>
    <row r="39" spans="9:14">
      <c r="I39" s="4"/>
      <c r="J39" s="4"/>
      <c r="K39" s="4"/>
      <c r="L39" s="4"/>
      <c r="M39" s="4"/>
    </row>
    <row r="40" spans="9:14">
      <c r="I40" s="4"/>
      <c r="J40" s="4"/>
      <c r="K40" s="4"/>
      <c r="L40" s="4"/>
      <c r="M40" s="4"/>
      <c r="N40" s="4" t="str">
        <f>IF(ISBLANK([3]Contraintes!T41),"",[3]Contraintes!T41)</f>
        <v/>
      </c>
    </row>
    <row r="41" spans="9:14">
      <c r="I41" s="4"/>
      <c r="J41" s="4"/>
      <c r="K41" s="4"/>
      <c r="L41" s="4"/>
      <c r="M41" s="4"/>
    </row>
    <row r="42" spans="9:14">
      <c r="I42" s="4"/>
      <c r="J42" s="4"/>
      <c r="K42" s="4"/>
      <c r="L42" s="4"/>
      <c r="M42" s="4"/>
      <c r="N42" s="4" t="str">
        <f>IF(ISBLANK([3]Contraintes!T43),"",[3]Contraintes!T43)</f>
        <v/>
      </c>
    </row>
    <row r="43" spans="9:14">
      <c r="I43" s="4"/>
      <c r="J43" s="4"/>
      <c r="K43" s="4"/>
      <c r="L43" s="4"/>
      <c r="M43" s="4"/>
    </row>
    <row r="44" spans="9:14">
      <c r="I44" s="4"/>
      <c r="J44" s="4"/>
      <c r="K44" s="4"/>
      <c r="L44" s="4"/>
      <c r="M44" s="4"/>
      <c r="N44" s="4" t="str">
        <f>IF(ISBLANK([3]Contraintes!T45),"",[3]Contraintes!T45)</f>
        <v/>
      </c>
    </row>
    <row r="45" spans="9:14">
      <c r="I45" s="4"/>
      <c r="J45" s="4"/>
      <c r="K45" s="4"/>
      <c r="L45" s="4"/>
      <c r="M45" s="4"/>
    </row>
    <row r="46" spans="9:14">
      <c r="I46" s="4"/>
      <c r="J46" s="4"/>
      <c r="K46" s="4"/>
      <c r="L46" s="4"/>
      <c r="M46" s="4"/>
      <c r="N46" s="4" t="str">
        <f>IF(ISBLANK([3]Contraintes!T47),"",[3]Contraintes!T47)</f>
        <v/>
      </c>
    </row>
    <row r="47" spans="9:14">
      <c r="I47" s="4"/>
      <c r="J47" s="4"/>
      <c r="K47" s="4"/>
      <c r="L47" s="4"/>
      <c r="M47" s="4"/>
    </row>
    <row r="48" spans="9:14">
      <c r="I48" s="4"/>
      <c r="J48" s="4"/>
      <c r="K48" s="4"/>
      <c r="L48" s="4"/>
      <c r="M48" s="4"/>
      <c r="N48" s="4" t="str">
        <f>IF(ISBLANK([3]Contraintes!T49),"",[3]Contraintes!T49)</f>
        <v/>
      </c>
    </row>
    <row r="49" spans="9:14">
      <c r="I49" s="4"/>
      <c r="J49" s="4"/>
      <c r="K49" s="4"/>
      <c r="L49" s="4"/>
      <c r="M49" s="4"/>
    </row>
    <row r="50" spans="9:14">
      <c r="I50" s="4"/>
      <c r="J50" s="4"/>
      <c r="K50" s="4"/>
      <c r="L50" s="4"/>
      <c r="M50" s="4"/>
      <c r="N50" s="4" t="str">
        <f>IF(ISBLANK([3]Contraintes!T51),"",[3]Contraintes!T51)</f>
        <v/>
      </c>
    </row>
    <row r="51" spans="9:14">
      <c r="I51" s="4"/>
      <c r="J51" s="4"/>
      <c r="K51" s="4"/>
      <c r="L51" s="4"/>
      <c r="M51" s="4"/>
    </row>
    <row r="52" spans="9:14">
      <c r="I52" s="4"/>
      <c r="J52" s="4"/>
      <c r="K52" s="4"/>
      <c r="L52" s="4"/>
      <c r="M52" s="4"/>
      <c r="N52" s="4" t="str">
        <f>IF(ISBLANK([3]Contraintes!T53),"",[3]Contraintes!T53)</f>
        <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66CE-E50E-40B9-BE35-9240B127C9F8}">
  <sheetPr>
    <tabColor rgb="FFFFC000"/>
  </sheetPr>
  <dimension ref="A1:H25"/>
  <sheetViews>
    <sheetView workbookViewId="0">
      <selection sqref="A1:B7"/>
    </sheetView>
  </sheetViews>
  <sheetFormatPr baseColWidth="10" defaultRowHeight="14.4"/>
  <cols>
    <col min="1" max="1" width="12.109375" style="223" bestFit="1" customWidth="1"/>
    <col min="2" max="2" width="42.77734375" style="223" bestFit="1" customWidth="1"/>
    <col min="3" max="3" width="36.109375" customWidth="1"/>
    <col min="5" max="5" width="58.33203125" customWidth="1"/>
    <col min="6" max="6" width="23.88671875" customWidth="1"/>
  </cols>
  <sheetData>
    <row r="1" spans="1:8" s="223" customFormat="1" ht="15" thickBot="1">
      <c r="A1" s="263" t="s">
        <v>194</v>
      </c>
      <c r="B1" s="264"/>
    </row>
    <row r="2" spans="1:8" s="223" customFormat="1">
      <c r="A2" s="42" t="s">
        <v>195</v>
      </c>
      <c r="B2" s="43" t="s">
        <v>339</v>
      </c>
    </row>
    <row r="3" spans="1:8" s="223" customFormat="1">
      <c r="A3" s="44" t="s">
        <v>10</v>
      </c>
      <c r="B3" s="45" t="s">
        <v>338</v>
      </c>
    </row>
    <row r="4" spans="1:8" s="223" customFormat="1">
      <c r="A4" s="44" t="s">
        <v>22</v>
      </c>
      <c r="B4" s="45" t="s">
        <v>40</v>
      </c>
    </row>
    <row r="5" spans="1:8" s="223" customFormat="1">
      <c r="A5" s="44" t="s">
        <v>20</v>
      </c>
      <c r="B5" s="45" t="s">
        <v>337</v>
      </c>
    </row>
    <row r="6" spans="1:8" s="223" customFormat="1">
      <c r="A6" s="44" t="s">
        <v>28</v>
      </c>
      <c r="B6" s="4" t="s">
        <v>332</v>
      </c>
    </row>
    <row r="7" spans="1:8" s="223" customFormat="1" ht="15" thickBot="1">
      <c r="A7" s="46" t="s">
        <v>193</v>
      </c>
      <c r="B7" s="47" t="s">
        <v>199</v>
      </c>
    </row>
    <row r="8" spans="1:8">
      <c r="C8" s="224" t="s">
        <v>344</v>
      </c>
      <c r="E8" s="227" t="s">
        <v>342</v>
      </c>
    </row>
    <row r="9" spans="1:8">
      <c r="C9" s="245">
        <v>0.1</v>
      </c>
      <c r="E9" s="249">
        <v>1</v>
      </c>
    </row>
    <row r="10" spans="1:8">
      <c r="C10" s="233" t="s">
        <v>341</v>
      </c>
      <c r="D10" s="228"/>
      <c r="E10" s="234" t="s">
        <v>343</v>
      </c>
    </row>
    <row r="13" spans="1:8" ht="14.4" customHeight="1">
      <c r="C13" s="229" t="s">
        <v>346</v>
      </c>
      <c r="E13" s="232" t="s">
        <v>347</v>
      </c>
      <c r="F13" s="232" t="s">
        <v>349</v>
      </c>
    </row>
    <row r="14" spans="1:8">
      <c r="C14" s="247">
        <v>0.02</v>
      </c>
      <c r="E14" s="248">
        <v>0.2</v>
      </c>
      <c r="F14" s="248">
        <v>0.8</v>
      </c>
    </row>
    <row r="15" spans="1:8">
      <c r="C15" s="235" t="s">
        <v>345</v>
      </c>
      <c r="D15" s="230"/>
      <c r="E15" s="235" t="s">
        <v>348</v>
      </c>
      <c r="F15" s="235" t="s">
        <v>348</v>
      </c>
      <c r="G15" s="231"/>
      <c r="H15" s="231"/>
    </row>
    <row r="17" spans="3:7" ht="14.4" customHeight="1">
      <c r="C17" s="224" t="s">
        <v>350</v>
      </c>
      <c r="E17" s="239" t="s">
        <v>353</v>
      </c>
    </row>
    <row r="18" spans="3:7">
      <c r="C18" s="245">
        <v>0.06</v>
      </c>
      <c r="E18" s="246">
        <v>1</v>
      </c>
    </row>
    <row r="19" spans="3:7" ht="14.4" customHeight="1">
      <c r="C19" s="238" t="s">
        <v>351</v>
      </c>
      <c r="D19" s="237"/>
      <c r="E19" s="240" t="s">
        <v>354</v>
      </c>
    </row>
    <row r="20" spans="3:7" ht="14.4" customHeight="1">
      <c r="C20" s="233" t="s">
        <v>352</v>
      </c>
      <c r="D20" s="228"/>
      <c r="E20" s="233" t="s">
        <v>348</v>
      </c>
      <c r="F20" s="236"/>
    </row>
    <row r="22" spans="3:7">
      <c r="C22" s="224" t="s">
        <v>355</v>
      </c>
      <c r="E22" s="239" t="s">
        <v>353</v>
      </c>
    </row>
    <row r="23" spans="3:7">
      <c r="C23" s="245">
        <v>0.05</v>
      </c>
      <c r="E23" s="246">
        <v>1</v>
      </c>
      <c r="G23" s="225"/>
    </row>
    <row r="24" spans="3:7" ht="14.4" customHeight="1">
      <c r="C24" s="238" t="s">
        <v>356</v>
      </c>
      <c r="D24" s="241"/>
      <c r="E24" s="241"/>
      <c r="F24" s="242"/>
      <c r="G24" s="226"/>
    </row>
    <row r="25" spans="3:7" ht="14.4" customHeight="1">
      <c r="C25" s="233" t="s">
        <v>352</v>
      </c>
      <c r="D25" s="243"/>
      <c r="E25" s="233" t="s">
        <v>357</v>
      </c>
      <c r="F25" s="243"/>
      <c r="G25" s="244"/>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C0482-304E-46B5-BC4C-0A8431281C22}">
  <sheetPr>
    <tabColor rgb="FF0070C0"/>
  </sheetPr>
  <dimension ref="A1:E58"/>
  <sheetViews>
    <sheetView workbookViewId="0">
      <pane xSplit="2" ySplit="1" topLeftCell="C2" activePane="bottomRight" state="frozen"/>
      <selection activeCell="B30" sqref="B30"/>
      <selection pane="topRight" activeCell="B30" sqref="B30"/>
      <selection pane="bottomLeft" activeCell="B30" sqref="B30"/>
      <selection pane="bottomRight" activeCell="B27" sqref="B27"/>
    </sheetView>
  </sheetViews>
  <sheetFormatPr baseColWidth="10" defaultColWidth="9.109375" defaultRowHeight="14.4"/>
  <cols>
    <col min="1" max="1" width="15.6640625" style="6" customWidth="1"/>
    <col min="2" max="2" width="61.6640625" style="4" bestFit="1" customWidth="1"/>
    <col min="3" max="3" width="17.109375" style="6" customWidth="1"/>
    <col min="4" max="16384" width="9.109375" style="4"/>
  </cols>
  <sheetData>
    <row r="1" spans="1:5" ht="38.4" thickBot="1">
      <c r="A1" s="18" t="s">
        <v>41</v>
      </c>
      <c r="B1" s="19" t="s">
        <v>42</v>
      </c>
      <c r="C1" s="19" t="s">
        <v>43</v>
      </c>
      <c r="D1" s="4" t="str">
        <f>[1]Etiquettes!$A$2</f>
        <v>Type de matière</v>
      </c>
      <c r="E1" s="4" t="s">
        <v>149</v>
      </c>
    </row>
    <row r="2" spans="1:5">
      <c r="A2" s="6">
        <v>1</v>
      </c>
      <c r="B2" s="4" t="s">
        <v>318</v>
      </c>
      <c r="D2" s="4" t="str">
        <f>Etiquettes!$H$2</f>
        <v>Matière première</v>
      </c>
    </row>
    <row r="3" spans="1:5">
      <c r="A3" s="6">
        <v>2</v>
      </c>
      <c r="B3" s="4" t="s">
        <v>217</v>
      </c>
      <c r="D3" s="4" t="str">
        <f>Etiquettes!$H$2</f>
        <v>Matière première</v>
      </c>
      <c r="E3" s="4" t="str">
        <f>'Echanges annuels - EUROSTAT'!$B$6</f>
        <v>Douanes - Eurostat</v>
      </c>
    </row>
    <row r="4" spans="1:5">
      <c r="A4" s="6">
        <v>3</v>
      </c>
      <c r="B4" s="4" t="s">
        <v>144</v>
      </c>
      <c r="D4" s="4" t="str">
        <f>Etiquettes!$H$2</f>
        <v>Matière première</v>
      </c>
      <c r="E4" s="4" t="str">
        <f>'Récolte - AGRESTE'!$B$6</f>
        <v>Agreste - Statistique agricole annuelle - SSP</v>
      </c>
    </row>
    <row r="5" spans="1:5">
      <c r="A5" s="6">
        <v>3</v>
      </c>
      <c r="B5" s="4" t="s">
        <v>145</v>
      </c>
      <c r="D5" s="4" t="str">
        <f>Etiquettes!$H$2</f>
        <v>Matière première</v>
      </c>
      <c r="E5" s="4" t="str">
        <f>'Récolte - AGRESTE'!$B$6</f>
        <v>Agreste - Statistique agricole annuelle - SSP</v>
      </c>
    </row>
    <row r="6" spans="1:5">
      <c r="A6" s="6">
        <v>2</v>
      </c>
      <c r="B6" s="4" t="s">
        <v>317</v>
      </c>
      <c r="D6" s="4" t="str">
        <f>Etiquettes!$H$2</f>
        <v>Matière première</v>
      </c>
    </row>
    <row r="7" spans="1:5">
      <c r="A7" s="6">
        <v>3</v>
      </c>
      <c r="B7" s="4" t="s">
        <v>146</v>
      </c>
      <c r="D7" s="4" t="str">
        <f>Etiquettes!$H$2</f>
        <v>Matière première</v>
      </c>
      <c r="E7" s="4" t="str">
        <f>'Récolte - AGRESTE'!$B$6</f>
        <v>Agreste - Statistique agricole annuelle - SSP</v>
      </c>
    </row>
    <row r="8" spans="1:5">
      <c r="A8" s="6">
        <v>4</v>
      </c>
      <c r="B8" s="4" t="s">
        <v>219</v>
      </c>
      <c r="D8" s="4" t="str">
        <f>Etiquettes!$H$2</f>
        <v>Matière première</v>
      </c>
      <c r="E8" s="4" t="str">
        <f>'Echanges annuels - EUROSTAT'!$B$6</f>
        <v>Douanes - Eurostat</v>
      </c>
    </row>
    <row r="9" spans="1:5">
      <c r="A9" s="6">
        <v>3</v>
      </c>
      <c r="B9" s="4" t="s">
        <v>316</v>
      </c>
      <c r="D9" s="4" t="str">
        <f>Etiquettes!$H$2</f>
        <v>Matière première</v>
      </c>
    </row>
    <row r="10" spans="1:5">
      <c r="A10" s="6">
        <v>4</v>
      </c>
      <c r="B10" s="4" t="s">
        <v>147</v>
      </c>
      <c r="D10" s="4" t="str">
        <f>Etiquettes!$H$2</f>
        <v>Matière première</v>
      </c>
      <c r="E10" s="4" t="str">
        <f>'Récolte - AGRESTE'!$B$6</f>
        <v>Agreste - Statistique agricole annuelle - SSP</v>
      </c>
    </row>
    <row r="11" spans="1:5">
      <c r="A11" s="6">
        <v>5</v>
      </c>
      <c r="B11" s="4" t="s">
        <v>221</v>
      </c>
      <c r="D11" s="4" t="str">
        <f>Etiquettes!$H$2</f>
        <v>Matière première</v>
      </c>
      <c r="E11" s="4" t="str">
        <f>'Echanges annuels - EUROSTAT'!$B$6</f>
        <v>Douanes - Eurostat</v>
      </c>
    </row>
    <row r="12" spans="1:5">
      <c r="A12" s="6">
        <v>4</v>
      </c>
      <c r="B12" s="4" t="s">
        <v>148</v>
      </c>
      <c r="D12" s="4" t="str">
        <f>Etiquettes!$H$2</f>
        <v>Matière première</v>
      </c>
      <c r="E12" s="4" t="str">
        <f>'Récolte - AGRESTE'!$B$6</f>
        <v>Agreste - Statistique agricole annuelle - SSP</v>
      </c>
    </row>
    <row r="13" spans="1:5">
      <c r="A13" s="6">
        <v>5</v>
      </c>
      <c r="B13" s="4" t="s">
        <v>223</v>
      </c>
      <c r="D13" s="4" t="str">
        <f>Etiquettes!$H$2</f>
        <v>Matière première</v>
      </c>
      <c r="E13" s="4" t="str">
        <f>'Echanges annuels - EUROSTAT'!$B$6</f>
        <v>Douanes - Eurostat</v>
      </c>
    </row>
    <row r="14" spans="1:5">
      <c r="A14" s="6">
        <v>1</v>
      </c>
      <c r="B14" s="215" t="str">
        <f>B10</f>
        <v>Pommes de terre primeurs ou nouvelles</v>
      </c>
      <c r="D14" s="215" t="str">
        <f>D10</f>
        <v>Matière première</v>
      </c>
      <c r="E14" s="215" t="str">
        <f>E10</f>
        <v>Agreste - Statistique agricole annuelle - SSP</v>
      </c>
    </row>
    <row r="15" spans="1:5">
      <c r="A15" s="6">
        <v>2</v>
      </c>
      <c r="B15" s="4" t="s">
        <v>319</v>
      </c>
      <c r="D15" s="4" t="str">
        <f>Etiquettes!$H$2</f>
        <v>Matière première</v>
      </c>
    </row>
    <row r="16" spans="1:5">
      <c r="A16" s="6">
        <v>2</v>
      </c>
      <c r="B16" s="4" t="s">
        <v>320</v>
      </c>
      <c r="D16" s="4" t="str">
        <f>Etiquettes!$H$2</f>
        <v>Matière première</v>
      </c>
      <c r="E16" s="4" t="str">
        <f>'Récolte - AGRESTE'!$B$6</f>
        <v>Agreste - Statistique agricole annuelle - SSP</v>
      </c>
    </row>
    <row r="17" spans="1:5">
      <c r="A17" s="6">
        <v>1</v>
      </c>
      <c r="B17" s="215" t="str">
        <f>B12</f>
        <v>Pommes de terre de conservation ou demi-saison</v>
      </c>
      <c r="D17" s="215" t="str">
        <f>D12</f>
        <v>Matière première</v>
      </c>
      <c r="E17" s="215" t="str">
        <f>E12</f>
        <v>Agreste - Statistique agricole annuelle - SSP</v>
      </c>
    </row>
    <row r="18" spans="1:5">
      <c r="A18" s="6">
        <v>2</v>
      </c>
      <c r="B18" s="4" t="s">
        <v>321</v>
      </c>
      <c r="D18" s="4" t="str">
        <f>Etiquettes!$H$2</f>
        <v>Matière première</v>
      </c>
    </row>
    <row r="19" spans="1:5">
      <c r="A19" s="6">
        <v>2</v>
      </c>
      <c r="B19" s="4" t="s">
        <v>322</v>
      </c>
      <c r="D19" s="4" t="str">
        <f>Etiquettes!$H$2</f>
        <v>Matière première</v>
      </c>
      <c r="E19" s="4" t="str">
        <f>'Récolte - AGRESTE'!$B$6</f>
        <v>Agreste - Statistique agricole annuelle - SSP</v>
      </c>
    </row>
    <row r="20" spans="1:5">
      <c r="A20" s="6">
        <v>1</v>
      </c>
      <c r="B20" s="215" t="str">
        <f>B9</f>
        <v>Pommes de terre de consommation</v>
      </c>
      <c r="D20" s="215" t="str">
        <f>D9</f>
        <v>Matière première</v>
      </c>
    </row>
    <row r="21" spans="1:5">
      <c r="A21" s="6">
        <v>2</v>
      </c>
      <c r="B21" s="4" t="s">
        <v>446</v>
      </c>
      <c r="D21" s="4" t="str">
        <f>Etiquettes!$H$2</f>
        <v>Matière première</v>
      </c>
      <c r="E21" s="4" t="str">
        <f>'Transformation - GIPT'!$B$6</f>
        <v>GIPT</v>
      </c>
    </row>
    <row r="22" spans="1:5">
      <c r="A22" s="6">
        <v>2</v>
      </c>
      <c r="B22" s="4" t="s">
        <v>447</v>
      </c>
      <c r="D22" s="4" t="str">
        <f>Etiquettes!$H$2</f>
        <v>Matière première</v>
      </c>
      <c r="E22" s="4" t="str">
        <f>'Transformation - GIPT'!$B$6</f>
        <v>GIPT</v>
      </c>
    </row>
    <row r="23" spans="1:5">
      <c r="A23" s="6">
        <v>2</v>
      </c>
      <c r="B23" s="4" t="s">
        <v>445</v>
      </c>
      <c r="D23" s="4" t="str">
        <f>Etiquettes!$H$2</f>
        <v>Matière première</v>
      </c>
      <c r="E23" s="4" t="str">
        <f>'Transformation - GIPT'!$B$6</f>
        <v>GIPT</v>
      </c>
    </row>
    <row r="24" spans="1:5">
      <c r="A24" s="6">
        <v>1</v>
      </c>
      <c r="B24" s="4" t="s">
        <v>436</v>
      </c>
      <c r="D24" s="4" t="str">
        <f>Etiquettes!$I$2</f>
        <v>Produit</v>
      </c>
    </row>
    <row r="25" spans="1:5">
      <c r="A25" s="6">
        <v>2</v>
      </c>
      <c r="B25" s="4" t="s">
        <v>188</v>
      </c>
      <c r="D25" s="4" t="str">
        <f>Etiquettes!$I$2</f>
        <v>Produit</v>
      </c>
      <c r="E25" s="4" t="str">
        <f>'Fabrications - PRODCOM'!$B$6&amp;":"&amp;'Echanges annuels - EUROSTAT'!$B$6&amp;":"&amp;'Transformation - GIPT'!$B$6</f>
        <v>Prodcom - Eurostat:Douanes - Eurostat:GIPT</v>
      </c>
    </row>
    <row r="26" spans="1:5">
      <c r="A26" s="6">
        <v>2</v>
      </c>
      <c r="B26" s="4" t="s">
        <v>418</v>
      </c>
      <c r="D26" s="4" t="str">
        <f>Etiquettes!$I$2</f>
        <v>Produit</v>
      </c>
      <c r="E26" s="4" t="str">
        <f>'Transformation - GIPT'!$B$6</f>
        <v>GIPT</v>
      </c>
    </row>
    <row r="27" spans="1:5">
      <c r="A27" s="6">
        <v>3</v>
      </c>
      <c r="B27" s="4" t="s">
        <v>412</v>
      </c>
      <c r="D27" s="4" t="str">
        <f>Etiquettes!$I$2</f>
        <v>Produit</v>
      </c>
      <c r="E27" s="4" t="str">
        <f>'Transformation - GIPT'!$B$6</f>
        <v>GIPT</v>
      </c>
    </row>
    <row r="28" spans="1:5">
      <c r="A28" s="6">
        <v>4</v>
      </c>
      <c r="B28" t="s">
        <v>425</v>
      </c>
      <c r="D28" s="4" t="str">
        <f>Etiquettes!$I$2</f>
        <v>Produit</v>
      </c>
      <c r="E28" s="4" t="str">
        <f>'Transformation - GIPT'!$B$6</f>
        <v>GIPT</v>
      </c>
    </row>
    <row r="29" spans="1:5">
      <c r="A29" s="6">
        <v>5</v>
      </c>
      <c r="B29" s="4" t="s">
        <v>175</v>
      </c>
      <c r="D29" s="4" t="str">
        <f>Etiquettes!$I$2</f>
        <v>Produit</v>
      </c>
      <c r="E29" s="4" t="str">
        <f>'Fabrications - PRODCOM'!$B$6</f>
        <v>Prodcom - Eurostat</v>
      </c>
    </row>
    <row r="30" spans="1:5">
      <c r="A30" s="6">
        <v>6</v>
      </c>
      <c r="B30" s="4" t="s">
        <v>225</v>
      </c>
      <c r="D30" s="4" t="str">
        <f>Etiquettes!$I$2</f>
        <v>Produit</v>
      </c>
      <c r="E30" s="4" t="str">
        <f>'Echanges annuels - EUROSTAT'!$B$6</f>
        <v>Douanes - Eurostat</v>
      </c>
    </row>
    <row r="31" spans="1:5">
      <c r="A31" s="6">
        <v>4</v>
      </c>
      <c r="B31" t="s">
        <v>424</v>
      </c>
      <c r="D31" s="4" t="str">
        <f>Etiquettes!$I$2</f>
        <v>Produit</v>
      </c>
      <c r="E31" s="4" t="str">
        <f>'Transformation - GIPT'!$B$6</f>
        <v>GIPT</v>
      </c>
    </row>
    <row r="32" spans="1:5">
      <c r="A32" s="6">
        <v>5</v>
      </c>
      <c r="B32" s="4" t="s">
        <v>178</v>
      </c>
      <c r="D32" s="4" t="str">
        <f>Etiquettes!$I$2</f>
        <v>Produit</v>
      </c>
      <c r="E32" s="4" t="str">
        <f>'Fabrications - PRODCOM'!$B$6</f>
        <v>Prodcom - Eurostat</v>
      </c>
    </row>
    <row r="33" spans="1:5">
      <c r="A33" s="6">
        <v>6</v>
      </c>
      <c r="B33" s="4" t="s">
        <v>234</v>
      </c>
      <c r="D33" s="4" t="str">
        <f>Etiquettes!$I$2</f>
        <v>Produit</v>
      </c>
      <c r="E33" s="4" t="str">
        <f>'Echanges annuels - EUROSTAT'!$B$6</f>
        <v>Douanes - Eurostat</v>
      </c>
    </row>
    <row r="34" spans="1:5">
      <c r="A34" s="6">
        <v>6</v>
      </c>
      <c r="B34" s="4" t="s">
        <v>230</v>
      </c>
      <c r="D34" s="4" t="str">
        <f>Etiquettes!$I$2</f>
        <v>Produit</v>
      </c>
      <c r="E34" s="4" t="str">
        <f>'Echanges annuels - EUROSTAT'!$B$6</f>
        <v>Douanes - Eurostat</v>
      </c>
    </row>
    <row r="35" spans="1:5">
      <c r="A35" s="6">
        <v>3</v>
      </c>
      <c r="B35" s="4" t="s">
        <v>409</v>
      </c>
      <c r="D35" s="4" t="str">
        <f>Etiquettes!$I$2</f>
        <v>Produit</v>
      </c>
      <c r="E35" s="4" t="str">
        <f>'Transformation - GIPT'!$B$6</f>
        <v>GIPT</v>
      </c>
    </row>
    <row r="36" spans="1:5">
      <c r="A36" s="6">
        <v>4</v>
      </c>
      <c r="B36" t="s">
        <v>422</v>
      </c>
      <c r="D36" s="4" t="str">
        <f>Etiquettes!$I$2</f>
        <v>Produit</v>
      </c>
      <c r="E36" s="4" t="str">
        <f>'Transformation - GIPT'!$B$6</f>
        <v>GIPT</v>
      </c>
    </row>
    <row r="37" spans="1:5">
      <c r="A37" s="6">
        <v>5</v>
      </c>
      <c r="B37" s="4" t="s">
        <v>180</v>
      </c>
      <c r="D37" s="4" t="str">
        <f>Etiquettes!$I$2</f>
        <v>Produit</v>
      </c>
      <c r="E37" s="4" t="str">
        <f>'Fabrications - PRODCOM'!$B$6</f>
        <v>Prodcom - Eurostat</v>
      </c>
    </row>
    <row r="38" spans="1:5">
      <c r="A38" s="6">
        <v>6</v>
      </c>
      <c r="B38" s="4" t="s">
        <v>227</v>
      </c>
      <c r="D38" s="4" t="str">
        <f>Etiquettes!$I$2</f>
        <v>Produit</v>
      </c>
      <c r="E38" s="4" t="str">
        <f>'Echanges annuels - EUROSTAT'!$B$6</f>
        <v>Douanes - Eurostat</v>
      </c>
    </row>
    <row r="39" spans="1:5">
      <c r="A39" s="6">
        <v>5</v>
      </c>
      <c r="B39" s="4" t="s">
        <v>184</v>
      </c>
      <c r="D39" s="4" t="str">
        <f>Etiquettes!$I$2</f>
        <v>Produit</v>
      </c>
      <c r="E39" s="4" t="str">
        <f>'Fabrications - PRODCOM'!$B$6</f>
        <v>Prodcom - Eurostat</v>
      </c>
    </row>
    <row r="40" spans="1:5">
      <c r="A40" s="6">
        <v>6</v>
      </c>
      <c r="B40" s="4" t="s">
        <v>236</v>
      </c>
      <c r="D40" s="4" t="str">
        <f>Etiquettes!$I$2</f>
        <v>Produit</v>
      </c>
      <c r="E40" s="4" t="str">
        <f>'Echanges annuels - EUROSTAT'!$B$6</f>
        <v>Douanes - Eurostat</v>
      </c>
    </row>
    <row r="41" spans="1:5">
      <c r="A41" s="6">
        <v>5</v>
      </c>
      <c r="B41" s="4" t="s">
        <v>182</v>
      </c>
      <c r="D41" s="4" t="str">
        <f>Etiquettes!$I$2</f>
        <v>Produit</v>
      </c>
      <c r="E41" s="4" t="str">
        <f>'Fabrications - PRODCOM'!$B$6</f>
        <v>Prodcom - Eurostat</v>
      </c>
    </row>
    <row r="42" spans="1:5">
      <c r="A42" s="6">
        <v>6</v>
      </c>
      <c r="B42" s="4" t="s">
        <v>232</v>
      </c>
      <c r="D42" s="4" t="str">
        <f>Etiquettes!$I$2</f>
        <v>Produit</v>
      </c>
      <c r="E42" s="4" t="str">
        <f>'Echanges annuels - EUROSTAT'!$B$6</f>
        <v>Douanes - Eurostat</v>
      </c>
    </row>
    <row r="43" spans="1:5">
      <c r="A43" s="6">
        <v>3</v>
      </c>
      <c r="B43" s="4" t="s">
        <v>186</v>
      </c>
      <c r="D43" s="4" t="str">
        <f>Etiquettes!$I$2</f>
        <v>Produit</v>
      </c>
      <c r="E43" s="4" t="str">
        <f>'Fabrications - PRODCOM'!$B$6</f>
        <v>Prodcom - Eurostat</v>
      </c>
    </row>
    <row r="44" spans="1:5">
      <c r="A44" s="6">
        <v>4</v>
      </c>
      <c r="B44" t="s">
        <v>408</v>
      </c>
      <c r="D44" s="4" t="str">
        <f>Etiquettes!$I$2</f>
        <v>Produit</v>
      </c>
      <c r="E44" s="4" t="str">
        <f>'Transformation - GIPT'!$B$6</f>
        <v>GIPT</v>
      </c>
    </row>
    <row r="45" spans="1:5">
      <c r="A45" s="6">
        <v>5</v>
      </c>
      <c r="B45" s="4" t="s">
        <v>238</v>
      </c>
      <c r="D45" s="4" t="str">
        <f>Etiquettes!$I$2</f>
        <v>Produit</v>
      </c>
      <c r="E45" s="4" t="str">
        <f>'Echanges annuels - EUROSTAT'!$B$6</f>
        <v>Douanes - Eurostat</v>
      </c>
    </row>
    <row r="46" spans="1:5">
      <c r="A46" s="6">
        <v>4</v>
      </c>
      <c r="B46" s="4" t="s">
        <v>430</v>
      </c>
      <c r="D46" s="4" t="str">
        <f>Etiquettes!$I$2</f>
        <v>Produit</v>
      </c>
      <c r="E46" s="4" t="str">
        <f>'Transformation - GIPT'!$B$6</f>
        <v>GIPT</v>
      </c>
    </row>
    <row r="47" spans="1:5">
      <c r="A47" s="6">
        <v>5</v>
      </c>
      <c r="B47" s="4" t="s">
        <v>240</v>
      </c>
      <c r="D47" s="4" t="str">
        <f>Etiquettes!$I$2</f>
        <v>Produit</v>
      </c>
      <c r="E47" s="4" t="str">
        <f>'Echanges annuels - EUROSTAT'!$B$6</f>
        <v>Douanes - Eurostat</v>
      </c>
    </row>
    <row r="48" spans="1:5">
      <c r="A48" s="6">
        <v>6</v>
      </c>
      <c r="B48" t="s">
        <v>423</v>
      </c>
      <c r="D48" s="4" t="str">
        <f>Etiquettes!$I$2</f>
        <v>Produit</v>
      </c>
      <c r="E48" s="4" t="str">
        <f>'Transformation - GIPT'!$B$6</f>
        <v>GIPT</v>
      </c>
    </row>
    <row r="49" spans="1:5">
      <c r="A49" s="6">
        <v>7</v>
      </c>
      <c r="B49" s="4" t="s">
        <v>435</v>
      </c>
      <c r="D49" s="4" t="str">
        <f>Etiquettes!$I$2</f>
        <v>Produit</v>
      </c>
      <c r="E49" s="4" t="str">
        <f>'Transformation - GIPT'!$B$6</f>
        <v>GIPT</v>
      </c>
    </row>
    <row r="50" spans="1:5">
      <c r="A50" s="6">
        <v>1</v>
      </c>
      <c r="B50" s="4" t="s">
        <v>363</v>
      </c>
      <c r="D50" s="4" t="str">
        <f>Etiquettes!$J$2</f>
        <v>Coproduit</v>
      </c>
    </row>
    <row r="51" spans="1:5">
      <c r="A51" s="6">
        <v>2</v>
      </c>
      <c r="B51" s="4" t="s">
        <v>361</v>
      </c>
      <c r="D51" s="4" t="str">
        <f>Etiquettes!$J$2</f>
        <v>Coproduit</v>
      </c>
      <c r="E51" s="4" t="str">
        <f>'Coproduits - ONRB'!$B$6</f>
        <v>ONRB - FranceAgriMer</v>
      </c>
    </row>
    <row r="52" spans="1:5">
      <c r="A52" s="6">
        <v>2</v>
      </c>
      <c r="B52" s="4" t="s">
        <v>362</v>
      </c>
      <c r="D52" s="4" t="str">
        <f>Etiquettes!$J$2</f>
        <v>Coproduit</v>
      </c>
    </row>
    <row r="53" spans="1:5">
      <c r="A53" s="6">
        <v>3</v>
      </c>
      <c r="B53" s="4" t="s">
        <v>44</v>
      </c>
      <c r="D53" s="4" t="str">
        <f>Etiquettes!$J$2</f>
        <v>Coproduit</v>
      </c>
      <c r="E53" s="4" t="str">
        <f>'Coproduits - ONRB'!$B$6</f>
        <v>ONRB - FranceAgriMer</v>
      </c>
    </row>
    <row r="54" spans="1:5">
      <c r="A54" s="6">
        <v>3</v>
      </c>
      <c r="B54" s="4" t="s">
        <v>359</v>
      </c>
      <c r="D54" s="4" t="str">
        <f>Etiquettes!$J$2</f>
        <v>Coproduit</v>
      </c>
      <c r="E54" s="4" t="str">
        <f>'Coproduits - ONRB'!$B$6</f>
        <v>ONRB - FranceAgriMer</v>
      </c>
    </row>
    <row r="55" spans="1:5">
      <c r="A55" s="6">
        <v>3</v>
      </c>
      <c r="B55" s="4" t="s">
        <v>360</v>
      </c>
      <c r="D55" s="4" t="str">
        <f>Etiquettes!$J$2</f>
        <v>Coproduit</v>
      </c>
      <c r="E55" s="4" t="str">
        <f>'Coproduits - ONRB'!$B$6</f>
        <v>ONRB - FranceAgriMer</v>
      </c>
    </row>
    <row r="56" spans="1:5">
      <c r="A56" s="6">
        <v>1</v>
      </c>
      <c r="B56" s="4" t="s">
        <v>358</v>
      </c>
      <c r="D56" s="4" t="str">
        <f>Etiquettes!$L$2</f>
        <v>Emission</v>
      </c>
    </row>
    <row r="57" spans="1:5">
      <c r="A57" s="6">
        <v>2</v>
      </c>
      <c r="B57" s="4" t="s">
        <v>364</v>
      </c>
      <c r="D57" s="4" t="str">
        <f>Etiquettes!$L$2</f>
        <v>Emission</v>
      </c>
    </row>
    <row r="58" spans="1:5">
      <c r="A58" s="6">
        <v>2</v>
      </c>
      <c r="B58" s="4" t="s">
        <v>365</v>
      </c>
      <c r="D58" s="4" t="str">
        <f>Etiquettes!$L$2</f>
        <v>Emission</v>
      </c>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73348-F607-47CB-9297-F067B5AFDB1E}">
  <sheetPr>
    <tabColor rgb="FF92D050"/>
  </sheetPr>
  <dimension ref="A1:Q43"/>
  <sheetViews>
    <sheetView workbookViewId="0">
      <pane xSplit="2" ySplit="1" topLeftCell="C2" activePane="bottomRight" state="frozen"/>
      <selection activeCell="B4" sqref="B4"/>
      <selection pane="topRight" activeCell="B4" sqref="B4"/>
      <selection pane="bottomLeft" activeCell="B4" sqref="B4"/>
      <selection pane="bottomRight" activeCell="A3" sqref="A3:XFD3"/>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Secteurs!$B$5</f>
        <v>Industrie alimentaire</v>
      </c>
      <c r="B2" s="4" t="str">
        <f>Produits!$B$26</f>
        <v>Produits finis</v>
      </c>
      <c r="C2" s="221">
        <f>'Transformation - GIPT'!S72</f>
        <v>600</v>
      </c>
      <c r="D2" s="4"/>
      <c r="E2" s="4" t="str">
        <f>Etiquettes!$C$5</f>
        <v>kt</v>
      </c>
      <c r="F2" s="4">
        <v>0</v>
      </c>
      <c r="G2" s="31" t="str">
        <f>Etiquettes!$C$3</f>
        <v>Pomme de terre</v>
      </c>
      <c r="H2" s="6" t="s">
        <v>26</v>
      </c>
      <c r="I2" s="31" t="str">
        <f>Etiquettes!$C$6</f>
        <v>France entière</v>
      </c>
      <c r="J2" s="31" t="s">
        <v>437</v>
      </c>
      <c r="K2" s="31"/>
      <c r="L2" s="4" t="str">
        <f>'Transformation - GIPT'!$B$6</f>
        <v>GIPT</v>
      </c>
      <c r="M2" s="31" t="str" cm="1">
        <f t="array" aca="1" ref="M2" ca="1">[2]!NOM_FEUILLE('Transformation - GIPT'!$A$1)</f>
        <v>Transformation - GIPT</v>
      </c>
      <c r="N2" s="30" t="str">
        <f>Etiquettes!$H$11</f>
        <v>Volume</v>
      </c>
      <c r="O2" s="31" t="str">
        <f>_xlfn.CONCAT(J2,IF(OR(ISBLANK(C2),ISERROR(C2)),"",_xlfn.CONCAT(" = ",MROUND(C2,1)," ",E2," (",L2,")")))</f>
        <v>Production de produits finis = 600 kt (GIPT)</v>
      </c>
    </row>
    <row r="3" spans="1:17">
      <c r="A3" s="4" t="str">
        <f>Produits!$B$7</f>
        <v>Pommes de terre de féculerie</v>
      </c>
      <c r="B3" s="4" t="str">
        <f>Secteurs!$B$4</f>
        <v>Féculerie</v>
      </c>
      <c r="C3" s="221">
        <f>'Transformation - GIPT'!M158</f>
        <v>500</v>
      </c>
      <c r="E3" s="4" t="str">
        <f>Etiquettes!$C$5</f>
        <v>kt</v>
      </c>
      <c r="F3" s="4">
        <v>0</v>
      </c>
      <c r="G3" s="31" t="str">
        <f>Etiquettes!$C$3</f>
        <v>Pomme de terre</v>
      </c>
      <c r="H3" s="6" t="s">
        <v>26</v>
      </c>
      <c r="I3" s="31" t="str">
        <f>Etiquettes!$C$6</f>
        <v>France entière</v>
      </c>
      <c r="J3" s="31" t="s">
        <v>439</v>
      </c>
      <c r="L3" s="4" t="str">
        <f>'Transformation - GIPT'!$B$6</f>
        <v>GIPT</v>
      </c>
      <c r="M3" s="31" t="str" cm="1">
        <f t="array" aca="1" ref="M3" ca="1">[2]!NOM_FEUILLE('Transformation - GIPT'!$A$1)</f>
        <v>Transformation - GIPT</v>
      </c>
      <c r="N3" s="30" t="str">
        <f>Etiquettes!$H$11</f>
        <v>Volume</v>
      </c>
      <c r="O3" s="31" t="str">
        <f>_xlfn.CONCAT(J3,IF(OR(ISBLANK(C3),ISERROR(C3)),"",_xlfn.CONCAT(" = ",MROUND(C3,1)," ",E3," (",L3,")")))</f>
        <v>Consommation de pommes de terre de la féculerie = 500 kt (GIPT)</v>
      </c>
    </row>
    <row r="4" spans="1:17">
      <c r="A4" s="4" t="str">
        <f>Produits!$B$9</f>
        <v>Pommes de terre de consommation</v>
      </c>
      <c r="B4" s="4" t="str">
        <f>Secteurs!$B$5</f>
        <v>Industrie alimentaire</v>
      </c>
      <c r="C4" s="221">
        <f>'Transformation - GIPT'!M159</f>
        <v>1600</v>
      </c>
      <c r="D4" s="4"/>
      <c r="E4" s="4" t="str">
        <f>Etiquettes!$C$5</f>
        <v>kt</v>
      </c>
      <c r="F4" s="4">
        <v>0</v>
      </c>
      <c r="G4" s="31" t="str">
        <f>Etiquettes!$C$3</f>
        <v>Pomme de terre</v>
      </c>
      <c r="H4" s="6" t="s">
        <v>26</v>
      </c>
      <c r="I4" s="31" t="str">
        <f>Etiquettes!$C$6</f>
        <v>France entière</v>
      </c>
      <c r="J4" s="31" t="s">
        <v>440</v>
      </c>
      <c r="K4" s="31"/>
      <c r="L4" s="4" t="str">
        <f>'Transformation - GIPT'!$B$6</f>
        <v>GIPT</v>
      </c>
      <c r="M4" s="31" t="str" cm="1">
        <f t="array" aca="1" ref="M4" ca="1">[2]!NOM_FEUILLE('Transformation - GIPT'!$A$1)</f>
        <v>Transformation - GIPT</v>
      </c>
      <c r="N4" s="30" t="str">
        <f>Etiquettes!$H$11</f>
        <v>Volume</v>
      </c>
      <c r="O4" s="31" t="str">
        <f>_xlfn.CONCAT(J4,IF(OR(ISBLANK(C4),ISERROR(C4)),"",_xlfn.CONCAT(" = ",MROUND(C4,1)," ",E4," (",L4,")")))</f>
        <v>Consommation de pommes de terre de l'industrie alimentaire = 1600 kt (GIPT)</v>
      </c>
    </row>
    <row r="5" spans="1:17">
      <c r="A5" s="4" t="str">
        <f>Produits!$B$7</f>
        <v>Pommes de terre de féculerie</v>
      </c>
      <c r="B5" s="4" t="str">
        <f>Secteurs!$B$4</f>
        <v>Féculerie</v>
      </c>
      <c r="C5" s="221">
        <f>'Transformation - GIPT'!M181</f>
        <v>981.63499999999999</v>
      </c>
      <c r="E5" s="4" t="str">
        <f>Etiquettes!$C$5</f>
        <v>kt</v>
      </c>
      <c r="F5" s="4">
        <v>0</v>
      </c>
      <c r="G5" s="31" t="str">
        <f>Etiquettes!$C$3</f>
        <v>Pomme de terre</v>
      </c>
      <c r="H5" s="6" t="s">
        <v>25</v>
      </c>
      <c r="I5" s="31" t="str">
        <f>Etiquettes!$C$6</f>
        <v>France entière</v>
      </c>
      <c r="J5" s="31" t="s">
        <v>439</v>
      </c>
      <c r="L5" s="4" t="str">
        <f>'Transformation - GIPT'!$B$6</f>
        <v>GIPT</v>
      </c>
      <c r="M5" s="31" t="str" cm="1">
        <f t="array" aca="1" ref="M5" ca="1">[2]!NOM_FEUILLE('Transformation - GIPT'!$A$1)</f>
        <v>Transformation - GIPT</v>
      </c>
      <c r="N5" s="30" t="str">
        <f>Etiquettes!$H$11</f>
        <v>Volume</v>
      </c>
      <c r="O5" s="31" t="str">
        <f t="shared" ref="O5:O9" si="0">_xlfn.CONCAT(J5,IF(OR(ISBLANK(C5),ISERROR(C5)),"",_xlfn.CONCAT(" = ",MROUND(C5,1)," ",E5," (",L5,")")))</f>
        <v>Consommation de pommes de terre de la féculerie = 982 kt (GIPT)</v>
      </c>
    </row>
    <row r="6" spans="1:17">
      <c r="A6" s="4" t="str">
        <f>Produits!$B$7</f>
        <v>Pommes de terre de féculerie</v>
      </c>
      <c r="B6" s="4" t="str">
        <f>Secteurs!$B$4</f>
        <v>Féculerie</v>
      </c>
      <c r="C6" s="221">
        <f>'Transformation - GIPT'!Q181</f>
        <v>667.505</v>
      </c>
      <c r="E6" s="4" t="str">
        <f>Etiquettes!$C$5</f>
        <v>kt</v>
      </c>
      <c r="F6" s="4">
        <v>0</v>
      </c>
      <c r="G6" s="31" t="str">
        <f>Etiquettes!$C$3</f>
        <v>Pomme de terre</v>
      </c>
      <c r="H6" s="6" t="s">
        <v>26</v>
      </c>
      <c r="I6" s="31" t="str">
        <f>Etiquettes!$C$6</f>
        <v>France entière</v>
      </c>
      <c r="J6" s="31" t="s">
        <v>439</v>
      </c>
      <c r="L6" s="4" t="str">
        <f>'Transformation - GIPT'!$B$6</f>
        <v>GIPT</v>
      </c>
      <c r="M6" s="31" t="str" cm="1">
        <f t="array" aca="1" ref="M6" ca="1">[2]!NOM_FEUILLE('Transformation - GIPT'!$A$1)</f>
        <v>Transformation - GIPT</v>
      </c>
      <c r="N6" s="30" t="str">
        <f>Etiquettes!$H$11</f>
        <v>Volume</v>
      </c>
      <c r="O6" s="31" t="str">
        <f t="shared" si="0"/>
        <v>Consommation de pommes de terre de la féculerie = 668 kt (GIPT)</v>
      </c>
    </row>
    <row r="7" spans="1:17">
      <c r="A7" s="4" t="str">
        <f>Produits!$B$21</f>
        <v>Pommes de terre de consommation - Production sous contrat</v>
      </c>
      <c r="B7" s="4" t="str">
        <f>Secteurs!$B$5</f>
        <v>Industrie alimentaire</v>
      </c>
      <c r="C7" s="221">
        <f>'Transformation - GIPT'!L231</f>
        <v>938</v>
      </c>
      <c r="E7" s="4" t="str">
        <f>Etiquettes!$C$5</f>
        <v>kt</v>
      </c>
      <c r="F7" s="4" t="str">
        <f>Etiquettes!$I$4</f>
        <v>2019-20</v>
      </c>
      <c r="G7" s="31" t="str">
        <f>Etiquettes!$C$3</f>
        <v>Pomme de terre</v>
      </c>
      <c r="H7" s="6" t="s">
        <v>25</v>
      </c>
      <c r="I7" s="31" t="str">
        <f>Etiquettes!$C$6</f>
        <v>France entière</v>
      </c>
      <c r="J7" s="31" t="s">
        <v>448</v>
      </c>
      <c r="L7" s="4" t="str">
        <f>'Transformation - GIPT'!$B$6</f>
        <v>GIPT</v>
      </c>
      <c r="M7" s="31" t="str" cm="1">
        <f t="array" aca="1" ref="M7" ca="1">[2]!NOM_FEUILLE('Transformation - GIPT'!$A$1)</f>
        <v>Transformation - GIPT</v>
      </c>
      <c r="N7" s="30" t="str">
        <f>Etiquettes!$H$11</f>
        <v>Volume</v>
      </c>
      <c r="O7" s="31" t="str">
        <f t="shared" si="0"/>
        <v>Consommation de pommes de terre produites sous contrat par l'industrie alimentaire = 938 kt (GIPT)</v>
      </c>
    </row>
    <row r="8" spans="1:17">
      <c r="A8" s="4" t="str">
        <f>Produits!$B$22</f>
        <v>Pommes de terre de consommation - Production hors contrat</v>
      </c>
      <c r="B8" s="4" t="str">
        <f>Secteurs!$B$5</f>
        <v>Industrie alimentaire</v>
      </c>
      <c r="C8" s="221">
        <f>'Transformation - GIPT'!L232</f>
        <v>97</v>
      </c>
      <c r="E8" s="4" t="str">
        <f>Etiquettes!$C$5</f>
        <v>kt</v>
      </c>
      <c r="F8" s="4" t="str">
        <f>Etiquettes!$I$4</f>
        <v>2019-20</v>
      </c>
      <c r="G8" s="31" t="str">
        <f>Etiquettes!$C$3</f>
        <v>Pomme de terre</v>
      </c>
      <c r="H8" s="6" t="s">
        <v>25</v>
      </c>
      <c r="I8" s="31" t="str">
        <f>Etiquettes!$C$6</f>
        <v>France entière</v>
      </c>
      <c r="J8" s="31" t="s">
        <v>449</v>
      </c>
      <c r="L8" s="4" t="str">
        <f>'Transformation - GIPT'!$B$6</f>
        <v>GIPT</v>
      </c>
      <c r="M8" s="31" t="str" cm="1">
        <f t="array" aca="1" ref="M8" ca="1">[2]!NOM_FEUILLE('Transformation - GIPT'!$A$1)</f>
        <v>Transformation - GIPT</v>
      </c>
      <c r="N8" s="30" t="str">
        <f>Etiquettes!$H$11</f>
        <v>Volume</v>
      </c>
      <c r="O8" s="31" t="str">
        <f t="shared" si="0"/>
        <v>Consommation de pommes de terre produites hors contrat par l'industrie alimentaire = 97 kt (GIPT)</v>
      </c>
    </row>
    <row r="9" spans="1:17">
      <c r="A9" s="4" t="str">
        <f>Produits!$B$23</f>
        <v>Pommes de terre de consommation - Importation</v>
      </c>
      <c r="B9" s="4" t="str">
        <f>Secteurs!$B$5</f>
        <v>Industrie alimentaire</v>
      </c>
      <c r="C9" s="221">
        <f>'Transformation - GIPT'!L233</f>
        <v>145</v>
      </c>
      <c r="E9" s="4" t="str">
        <f>Etiquettes!$C$5</f>
        <v>kt</v>
      </c>
      <c r="F9" s="4" t="str">
        <f>Etiquettes!$I$4</f>
        <v>2019-20</v>
      </c>
      <c r="G9" s="31" t="str">
        <f>Etiquettes!$C$3</f>
        <v>Pomme de terre</v>
      </c>
      <c r="H9" s="6" t="s">
        <v>25</v>
      </c>
      <c r="I9" s="31" t="str">
        <f>Etiquettes!$C$6</f>
        <v>France entière</v>
      </c>
      <c r="J9" s="31" t="s">
        <v>450</v>
      </c>
      <c r="L9" s="4" t="str">
        <f>'Transformation - GIPT'!$B$6</f>
        <v>GIPT</v>
      </c>
      <c r="M9" s="31" t="str" cm="1">
        <f t="array" aca="1" ref="M9" ca="1">[2]!NOM_FEUILLE('Transformation - GIPT'!$A$1)</f>
        <v>Transformation - GIPT</v>
      </c>
      <c r="N9" s="30" t="str">
        <f>Etiquettes!$H$11</f>
        <v>Volume</v>
      </c>
      <c r="O9" s="31" t="str">
        <f t="shared" si="0"/>
        <v>Consommation de pommes de terre importées par l'industrie alimentaire = 145 kt (GIPT)</v>
      </c>
    </row>
    <row r="10" spans="1:17">
      <c r="A10" s="4" t="str">
        <f>Produits!$B$21</f>
        <v>Pommes de terre de consommation - Production sous contrat</v>
      </c>
      <c r="B10" s="4" t="str">
        <f>Secteurs!$B$5</f>
        <v>Industrie alimentaire</v>
      </c>
      <c r="C10" s="221">
        <f>'Transformation - GIPT'!P231</f>
        <v>1235</v>
      </c>
      <c r="E10" s="4" t="str">
        <f>Etiquettes!$C$5</f>
        <v>kt</v>
      </c>
      <c r="F10" s="4" t="str">
        <f>Etiquettes!$J$4</f>
        <v>2023-24</v>
      </c>
      <c r="G10" s="31" t="str">
        <f>Etiquettes!$C$3</f>
        <v>Pomme de terre</v>
      </c>
      <c r="H10" s="6" t="s">
        <v>26</v>
      </c>
      <c r="I10" s="31" t="str">
        <f>Etiquettes!$C$6</f>
        <v>France entière</v>
      </c>
      <c r="J10" s="31" t="s">
        <v>448</v>
      </c>
      <c r="L10" s="4" t="str">
        <f>'Transformation - GIPT'!$B$6</f>
        <v>GIPT</v>
      </c>
      <c r="M10" s="31" t="str" cm="1">
        <f t="array" aca="1" ref="M10" ca="1">[2]!NOM_FEUILLE('Transformation - GIPT'!$A$1)</f>
        <v>Transformation - GIPT</v>
      </c>
      <c r="N10" s="30" t="str">
        <f>Etiquettes!$H$11</f>
        <v>Volume</v>
      </c>
      <c r="O10" s="31" t="str">
        <f t="shared" ref="O10:O12" si="1">_xlfn.CONCAT(J10,IF(OR(ISBLANK(C10),ISERROR(C10)),"",_xlfn.CONCAT(" = ",MROUND(C10,1)," ",E10," (",L10,")")))</f>
        <v>Consommation de pommes de terre produites sous contrat par l'industrie alimentaire = 1235 kt (GIPT)</v>
      </c>
    </row>
    <row r="11" spans="1:17">
      <c r="A11" s="4" t="str">
        <f>Produits!$B$22</f>
        <v>Pommes de terre de consommation - Production hors contrat</v>
      </c>
      <c r="B11" s="4" t="str">
        <f>Secteurs!$B$5</f>
        <v>Industrie alimentaire</v>
      </c>
      <c r="C11" s="221">
        <f>'Transformation - GIPT'!P232</f>
        <v>130</v>
      </c>
      <c r="E11" s="4" t="str">
        <f>Etiquettes!$C$5</f>
        <v>kt</v>
      </c>
      <c r="F11" s="4" t="str">
        <f>Etiquettes!$J$4</f>
        <v>2023-24</v>
      </c>
      <c r="G11" s="31" t="str">
        <f>Etiquettes!$C$3</f>
        <v>Pomme de terre</v>
      </c>
      <c r="H11" s="6" t="s">
        <v>26</v>
      </c>
      <c r="I11" s="31" t="str">
        <f>Etiquettes!$C$6</f>
        <v>France entière</v>
      </c>
      <c r="J11" s="31" t="s">
        <v>449</v>
      </c>
      <c r="L11" s="4" t="str">
        <f>'Transformation - GIPT'!$B$6</f>
        <v>GIPT</v>
      </c>
      <c r="M11" s="31" t="str" cm="1">
        <f t="array" aca="1" ref="M11" ca="1">[2]!NOM_FEUILLE('Transformation - GIPT'!$A$1)</f>
        <v>Transformation - GIPT</v>
      </c>
      <c r="N11" s="30" t="str">
        <f>Etiquettes!$H$11</f>
        <v>Volume</v>
      </c>
      <c r="O11" s="31" t="str">
        <f t="shared" si="1"/>
        <v>Consommation de pommes de terre produites hors contrat par l'industrie alimentaire = 130 kt (GIPT)</v>
      </c>
    </row>
    <row r="12" spans="1:17">
      <c r="A12" s="4" t="str">
        <f>Produits!$B$23</f>
        <v>Pommes de terre de consommation - Importation</v>
      </c>
      <c r="B12" s="4" t="str">
        <f>Secteurs!$B$5</f>
        <v>Industrie alimentaire</v>
      </c>
      <c r="C12" s="221">
        <f>'Transformation - GIPT'!P233</f>
        <v>244</v>
      </c>
      <c r="E12" s="4" t="str">
        <f>Etiquettes!$C$5</f>
        <v>kt</v>
      </c>
      <c r="F12" s="4" t="str">
        <f>Etiquettes!$J$4</f>
        <v>2023-24</v>
      </c>
      <c r="G12" s="31" t="str">
        <f>Etiquettes!$C$3</f>
        <v>Pomme de terre</v>
      </c>
      <c r="H12" s="6" t="s">
        <v>26</v>
      </c>
      <c r="I12" s="31" t="str">
        <f>Etiquettes!$C$6</f>
        <v>France entière</v>
      </c>
      <c r="J12" s="31" t="s">
        <v>450</v>
      </c>
      <c r="L12" s="4" t="str">
        <f>'Transformation - GIPT'!$B$6</f>
        <v>GIPT</v>
      </c>
      <c r="M12" s="31" t="str" cm="1">
        <f t="array" aca="1" ref="M12" ca="1">[2]!NOM_FEUILLE('Transformation - GIPT'!$A$1)</f>
        <v>Transformation - GIPT</v>
      </c>
      <c r="N12" s="30" t="str">
        <f>Etiquettes!$H$11</f>
        <v>Volume</v>
      </c>
      <c r="O12" s="31" t="str">
        <f t="shared" si="1"/>
        <v>Consommation de pommes de terre importées par l'industrie alimentaire = 244 kt (GIPT)</v>
      </c>
    </row>
    <row r="13" spans="1:17">
      <c r="A13" s="4" t="str">
        <f>Produits!$B$44</f>
        <v>Chips</v>
      </c>
      <c r="B13" s="4" t="str">
        <f>'Echanges territoires'!$B$3</f>
        <v>Export</v>
      </c>
      <c r="C13" s="221">
        <f>'Transformation - GIPT'!K281</f>
        <v>7.5</v>
      </c>
      <c r="E13" s="4" t="str">
        <f>Etiquettes!$C$5</f>
        <v>kt</v>
      </c>
      <c r="F13" s="4">
        <v>0</v>
      </c>
      <c r="G13" s="31" t="str">
        <f>Etiquettes!$C$3</f>
        <v>Pomme de terre</v>
      </c>
      <c r="H13" s="6" t="s">
        <v>25</v>
      </c>
      <c r="I13" s="31" t="str">
        <f>Etiquettes!$C$6</f>
        <v>France entière</v>
      </c>
      <c r="J13" s="31" t="str">
        <f>_xlfn.CONCAT("Exportation de ",A13)</f>
        <v>Exportation de Chips</v>
      </c>
      <c r="L13" s="4" t="str">
        <f>'Transformation - GIPT'!$B$6</f>
        <v>GIPT</v>
      </c>
      <c r="M13" s="31" t="str" cm="1">
        <f t="array" aca="1" ref="M13" ca="1">[2]!NOM_FEUILLE('Transformation - GIPT'!$A$1)</f>
        <v>Transformation - GIPT</v>
      </c>
      <c r="N13" s="30" t="str">
        <f>Etiquettes!$H$11</f>
        <v>Volume</v>
      </c>
      <c r="O13" s="31" t="str">
        <f t="shared" ref="O13:O16" si="2">_xlfn.CONCAT(J13,IF(OR(ISBLANK(C13),ISERROR(C13)),"",_xlfn.CONCAT(" = ",MROUND(C13,1)," ",E13," (",L13,")")))</f>
        <v>Exportation de Chips = 8 kt (GIPT)</v>
      </c>
    </row>
    <row r="14" spans="1:17">
      <c r="A14" s="4" t="str">
        <f>Produits!$B$35</f>
        <v>Produits déshydratés</v>
      </c>
      <c r="B14" s="4" t="str">
        <f>'Echanges territoires'!$B$3</f>
        <v>Export</v>
      </c>
      <c r="C14" s="221">
        <f>'Transformation - GIPT'!K282</f>
        <v>24.9</v>
      </c>
      <c r="E14" s="4" t="str">
        <f>Etiquettes!$C$5</f>
        <v>kt</v>
      </c>
      <c r="F14" s="4">
        <v>0</v>
      </c>
      <c r="G14" s="31" t="str">
        <f>Etiquettes!$C$3</f>
        <v>Pomme de terre</v>
      </c>
      <c r="H14" s="6" t="s">
        <v>25</v>
      </c>
      <c r="I14" s="31" t="str">
        <f>Etiquettes!$C$6</f>
        <v>France entière</v>
      </c>
      <c r="J14" s="31" t="str">
        <f t="shared" ref="J14:J16" si="3">_xlfn.CONCAT("Exportation de ",A14)</f>
        <v>Exportation de Produits déshydratés</v>
      </c>
      <c r="L14" s="4" t="str">
        <f>'Transformation - GIPT'!$B$6</f>
        <v>GIPT</v>
      </c>
      <c r="M14" s="31" t="str" cm="1">
        <f t="array" aca="1" ref="M14" ca="1">[2]!NOM_FEUILLE('Transformation - GIPT'!$A$1)</f>
        <v>Transformation - GIPT</v>
      </c>
      <c r="N14" s="30" t="str">
        <f>Etiquettes!$H$11</f>
        <v>Volume</v>
      </c>
      <c r="O14" s="31" t="str">
        <f t="shared" si="2"/>
        <v>Exportation de Produits déshydratés = 25 kt (GIPT)</v>
      </c>
    </row>
    <row r="15" spans="1:17">
      <c r="A15" s="4" t="str">
        <f>Produits!$B$27</f>
        <v>Produits surgelés</v>
      </c>
      <c r="B15" s="4" t="str">
        <f>'Echanges territoires'!$B$3</f>
        <v>Export</v>
      </c>
      <c r="C15" s="221">
        <f>'Transformation - GIPT'!K283</f>
        <v>291.8</v>
      </c>
      <c r="E15" s="4" t="str">
        <f>Etiquettes!$C$5</f>
        <v>kt</v>
      </c>
      <c r="F15" s="4">
        <v>0</v>
      </c>
      <c r="G15" s="31" t="str">
        <f>Etiquettes!$C$3</f>
        <v>Pomme de terre</v>
      </c>
      <c r="H15" s="6" t="s">
        <v>25</v>
      </c>
      <c r="I15" s="31" t="str">
        <f>Etiquettes!$C$6</f>
        <v>France entière</v>
      </c>
      <c r="J15" s="31" t="str">
        <f t="shared" si="3"/>
        <v>Exportation de Produits surgelés</v>
      </c>
      <c r="L15" s="4" t="str">
        <f>'Transformation - GIPT'!$B$6</f>
        <v>GIPT</v>
      </c>
      <c r="M15" s="31" t="str" cm="1">
        <f t="array" aca="1" ref="M15" ca="1">[2]!NOM_FEUILLE('Transformation - GIPT'!$A$1)</f>
        <v>Transformation - GIPT</v>
      </c>
      <c r="N15" s="30" t="str">
        <f>Etiquettes!$H$11</f>
        <v>Volume</v>
      </c>
      <c r="O15" s="31" t="str">
        <f t="shared" si="2"/>
        <v>Exportation de Produits surgelés = 292 kt (GIPT)</v>
      </c>
    </row>
    <row r="16" spans="1:17">
      <c r="A16" s="4" t="str">
        <f>Produits!$B$46</f>
        <v>Autres produits finis</v>
      </c>
      <c r="B16" s="4" t="str">
        <f>'Echanges territoires'!$B$3</f>
        <v>Export</v>
      </c>
      <c r="C16" s="221">
        <f>'Transformation - GIPT'!K284</f>
        <v>4.7</v>
      </c>
      <c r="E16" s="4" t="str">
        <f>Etiquettes!$C$5</f>
        <v>kt</v>
      </c>
      <c r="F16" s="4">
        <v>0</v>
      </c>
      <c r="G16" s="31" t="str">
        <f>Etiquettes!$C$3</f>
        <v>Pomme de terre</v>
      </c>
      <c r="H16" s="6" t="s">
        <v>25</v>
      </c>
      <c r="I16" s="31" t="str">
        <f>Etiquettes!$C$6</f>
        <v>France entière</v>
      </c>
      <c r="J16" s="31" t="str">
        <f t="shared" si="3"/>
        <v>Exportation de Autres produits finis</v>
      </c>
      <c r="L16" s="4" t="str">
        <f>'Transformation - GIPT'!$B$6</f>
        <v>GIPT</v>
      </c>
      <c r="M16" s="31" t="str" cm="1">
        <f t="array" aca="1" ref="M16" ca="1">[2]!NOM_FEUILLE('Transformation - GIPT'!$A$1)</f>
        <v>Transformation - GIPT</v>
      </c>
      <c r="N16" s="30" t="str">
        <f>Etiquettes!$H$11</f>
        <v>Volume</v>
      </c>
      <c r="O16" s="31" t="str">
        <f t="shared" si="2"/>
        <v>Exportation de Autres produits finis = 5 kt (GIPT)</v>
      </c>
    </row>
    <row r="17" spans="1:15">
      <c r="A17" s="4" t="str">
        <f>Produits!$B$44</f>
        <v>Chips</v>
      </c>
      <c r="B17" s="4" t="str">
        <f>'Echanges territoires'!$B$3</f>
        <v>Export</v>
      </c>
      <c r="C17" s="221">
        <f>'Transformation - GIPT'!O281</f>
        <v>11.1</v>
      </c>
      <c r="E17" s="4" t="str">
        <f>Etiquettes!$C$5</f>
        <v>kt</v>
      </c>
      <c r="F17" s="4">
        <v>0</v>
      </c>
      <c r="G17" s="31" t="str">
        <f>Etiquettes!$C$3</f>
        <v>Pomme de terre</v>
      </c>
      <c r="H17" s="6" t="s">
        <v>26</v>
      </c>
      <c r="I17" s="31" t="str">
        <f>Etiquettes!$C$6</f>
        <v>France entière</v>
      </c>
      <c r="J17" s="31" t="str">
        <f>_xlfn.CONCAT("Exportation de ",A17)</f>
        <v>Exportation de Chips</v>
      </c>
      <c r="L17" s="4" t="str">
        <f>'Transformation - GIPT'!$B$6</f>
        <v>GIPT</v>
      </c>
      <c r="M17" s="31" t="str" cm="1">
        <f t="array" aca="1" ref="M17" ca="1">[2]!NOM_FEUILLE('Transformation - GIPT'!$A$1)</f>
        <v>Transformation - GIPT</v>
      </c>
      <c r="N17" s="30" t="str">
        <f>Etiquettes!$H$11</f>
        <v>Volume</v>
      </c>
      <c r="O17" s="31" t="str">
        <f t="shared" ref="O17:O20" si="4">_xlfn.CONCAT(J17,IF(OR(ISBLANK(C17),ISERROR(C17)),"",_xlfn.CONCAT(" = ",MROUND(C17,1)," ",E17," (",L17,")")))</f>
        <v>Exportation de Chips = 11 kt (GIPT)</v>
      </c>
    </row>
    <row r="18" spans="1:15">
      <c r="A18" s="4" t="str">
        <f>Produits!$B$35</f>
        <v>Produits déshydratés</v>
      </c>
      <c r="B18" s="4" t="str">
        <f>'Echanges territoires'!$B$3</f>
        <v>Export</v>
      </c>
      <c r="C18" s="221">
        <f>'Transformation - GIPT'!O282</f>
        <v>20.6</v>
      </c>
      <c r="E18" s="4" t="str">
        <f>Etiquettes!$C$5</f>
        <v>kt</v>
      </c>
      <c r="F18" s="4">
        <v>0</v>
      </c>
      <c r="G18" s="31" t="str">
        <f>Etiquettes!$C$3</f>
        <v>Pomme de terre</v>
      </c>
      <c r="H18" s="6" t="s">
        <v>26</v>
      </c>
      <c r="I18" s="31" t="str">
        <f>Etiquettes!$C$6</f>
        <v>France entière</v>
      </c>
      <c r="J18" s="31" t="str">
        <f t="shared" ref="J18:J20" si="5">_xlfn.CONCAT("Exportation de ",A18)</f>
        <v>Exportation de Produits déshydratés</v>
      </c>
      <c r="L18" s="4" t="str">
        <f>'Transformation - GIPT'!$B$6</f>
        <v>GIPT</v>
      </c>
      <c r="M18" s="31" t="str" cm="1">
        <f t="array" aca="1" ref="M18" ca="1">[2]!NOM_FEUILLE('Transformation - GIPT'!$A$1)</f>
        <v>Transformation - GIPT</v>
      </c>
      <c r="N18" s="30" t="str">
        <f>Etiquettes!$H$11</f>
        <v>Volume</v>
      </c>
      <c r="O18" s="31" t="str">
        <f t="shared" si="4"/>
        <v>Exportation de Produits déshydratés = 21 kt (GIPT)</v>
      </c>
    </row>
    <row r="19" spans="1:15">
      <c r="A19" s="4" t="str">
        <f>Produits!$B$27</f>
        <v>Produits surgelés</v>
      </c>
      <c r="B19" s="4" t="str">
        <f>'Echanges territoires'!$B$3</f>
        <v>Export</v>
      </c>
      <c r="C19" s="221">
        <f>'Transformation - GIPT'!O283</f>
        <v>492.9</v>
      </c>
      <c r="E19" s="4" t="str">
        <f>Etiquettes!$C$5</f>
        <v>kt</v>
      </c>
      <c r="F19" s="4">
        <v>0</v>
      </c>
      <c r="G19" s="31" t="str">
        <f>Etiquettes!$C$3</f>
        <v>Pomme de terre</v>
      </c>
      <c r="H19" s="6" t="s">
        <v>26</v>
      </c>
      <c r="I19" s="31" t="str">
        <f>Etiquettes!$C$6</f>
        <v>France entière</v>
      </c>
      <c r="J19" s="31" t="str">
        <f t="shared" si="5"/>
        <v>Exportation de Produits surgelés</v>
      </c>
      <c r="L19" s="4" t="str">
        <f>'Transformation - GIPT'!$B$6</f>
        <v>GIPT</v>
      </c>
      <c r="M19" s="31" t="str" cm="1">
        <f t="array" aca="1" ref="M19" ca="1">[2]!NOM_FEUILLE('Transformation - GIPT'!$A$1)</f>
        <v>Transformation - GIPT</v>
      </c>
      <c r="N19" s="30" t="str">
        <f>Etiquettes!$H$11</f>
        <v>Volume</v>
      </c>
      <c r="O19" s="31" t="str">
        <f t="shared" si="4"/>
        <v>Exportation de Produits surgelés = 493 kt (GIPT)</v>
      </c>
    </row>
    <row r="20" spans="1:15">
      <c r="A20" s="4" t="str">
        <f>Produits!$B$46</f>
        <v>Autres produits finis</v>
      </c>
      <c r="B20" s="4" t="str">
        <f>'Echanges territoires'!$B$3</f>
        <v>Export</v>
      </c>
      <c r="C20" s="221">
        <f>'Transformation - GIPT'!O284</f>
        <v>5.2</v>
      </c>
      <c r="E20" s="4" t="str">
        <f>Etiquettes!$C$5</f>
        <v>kt</v>
      </c>
      <c r="F20" s="4">
        <v>0</v>
      </c>
      <c r="G20" s="31" t="str">
        <f>Etiquettes!$C$3</f>
        <v>Pomme de terre</v>
      </c>
      <c r="H20" s="6" t="s">
        <v>26</v>
      </c>
      <c r="I20" s="31" t="str">
        <f>Etiquettes!$C$6</f>
        <v>France entière</v>
      </c>
      <c r="J20" s="31" t="str">
        <f t="shared" si="5"/>
        <v>Exportation de Autres produits finis</v>
      </c>
      <c r="L20" s="4" t="str">
        <f>'Transformation - GIPT'!$B$6</f>
        <v>GIPT</v>
      </c>
      <c r="M20" s="31" t="str" cm="1">
        <f t="array" aca="1" ref="M20" ca="1">[2]!NOM_FEUILLE('Transformation - GIPT'!$A$1)</f>
        <v>Transformation - GIPT</v>
      </c>
      <c r="N20" s="30" t="str">
        <f>Etiquettes!$H$11</f>
        <v>Volume</v>
      </c>
      <c r="O20" s="31" t="str">
        <f t="shared" si="4"/>
        <v>Exportation de Autres produits finis = 5 kt (GIPT)</v>
      </c>
    </row>
    <row r="21" spans="1:15">
      <c r="A21" s="4" t="str">
        <f>'Echanges territoires'!$B$2</f>
        <v>Import</v>
      </c>
      <c r="B21" s="4" t="str">
        <f>Produits!$B$44</f>
        <v>Chips</v>
      </c>
      <c r="C21" s="221">
        <f>'Transformation - GIPT'!N310</f>
        <v>65</v>
      </c>
      <c r="E21" s="4" t="str">
        <f>Etiquettes!$C$5</f>
        <v>kt</v>
      </c>
      <c r="F21" s="4">
        <v>0</v>
      </c>
      <c r="G21" s="31" t="str">
        <f>Etiquettes!$C$3</f>
        <v>Pomme de terre</v>
      </c>
      <c r="H21" s="6" t="s">
        <v>26</v>
      </c>
      <c r="I21" s="31" t="str">
        <f>Etiquettes!$C$6</f>
        <v>France entière</v>
      </c>
      <c r="J21" s="31" t="str">
        <f t="shared" ref="J21:J24" si="6">_xlfn.CONCAT("Importation de ",B21)</f>
        <v>Importation de Chips</v>
      </c>
      <c r="L21" s="4" t="str">
        <f>'Transformation - GIPT'!$B$6</f>
        <v>GIPT</v>
      </c>
      <c r="M21" s="31" t="str" cm="1">
        <f t="array" aca="1" ref="M21" ca="1">[2]!NOM_FEUILLE('Transformation - GIPT'!$A$1)</f>
        <v>Transformation - GIPT</v>
      </c>
      <c r="N21" s="30" t="str">
        <f>Etiquettes!$H$11</f>
        <v>Volume</v>
      </c>
      <c r="O21" s="31" t="str">
        <f t="shared" ref="O21:O24" si="7">_xlfn.CONCAT(J21,IF(OR(ISBLANK(C21),ISERROR(C21)),"",_xlfn.CONCAT(" = ",MROUND(C21,1)," ",E21," (",L21,")")))</f>
        <v>Importation de Chips = 65 kt (GIPT)</v>
      </c>
    </row>
    <row r="22" spans="1:15">
      <c r="A22" s="4" t="str">
        <f>'Echanges territoires'!$B$2</f>
        <v>Import</v>
      </c>
      <c r="B22" s="4" t="str">
        <f>Produits!$B$35</f>
        <v>Produits déshydratés</v>
      </c>
      <c r="C22" s="221">
        <f>'Transformation - GIPT'!N311</f>
        <v>47.5</v>
      </c>
      <c r="E22" s="4" t="str">
        <f>Etiquettes!$C$5</f>
        <v>kt</v>
      </c>
      <c r="F22" s="4">
        <v>0</v>
      </c>
      <c r="G22" s="31" t="str">
        <f>Etiquettes!$C$3</f>
        <v>Pomme de terre</v>
      </c>
      <c r="H22" s="6" t="s">
        <v>26</v>
      </c>
      <c r="I22" s="31" t="str">
        <f>Etiquettes!$C$6</f>
        <v>France entière</v>
      </c>
      <c r="J22" s="31" t="str">
        <f t="shared" si="6"/>
        <v>Importation de Produits déshydratés</v>
      </c>
      <c r="L22" s="4" t="str">
        <f>'Transformation - GIPT'!$B$6</f>
        <v>GIPT</v>
      </c>
      <c r="M22" s="31" t="str" cm="1">
        <f t="array" aca="1" ref="M22" ca="1">[2]!NOM_FEUILLE('Transformation - GIPT'!$A$1)</f>
        <v>Transformation - GIPT</v>
      </c>
      <c r="N22" s="30" t="str">
        <f>Etiquettes!$H$11</f>
        <v>Volume</v>
      </c>
      <c r="O22" s="31" t="str">
        <f t="shared" si="7"/>
        <v>Importation de Produits déshydratés = 48 kt (GIPT)</v>
      </c>
    </row>
    <row r="23" spans="1:15">
      <c r="A23" s="4" t="str">
        <f>'Echanges territoires'!$B$2</f>
        <v>Import</v>
      </c>
      <c r="B23" s="4" t="str">
        <f>Produits!$B$27</f>
        <v>Produits surgelés</v>
      </c>
      <c r="C23" s="221">
        <f>'Transformation - GIPT'!N312</f>
        <v>553.9</v>
      </c>
      <c r="E23" s="4" t="str">
        <f>Etiquettes!$C$5</f>
        <v>kt</v>
      </c>
      <c r="F23" s="4">
        <v>0</v>
      </c>
      <c r="G23" s="31" t="str">
        <f>Etiquettes!$C$3</f>
        <v>Pomme de terre</v>
      </c>
      <c r="H23" s="6" t="s">
        <v>26</v>
      </c>
      <c r="I23" s="31" t="str">
        <f>Etiquettes!$C$6</f>
        <v>France entière</v>
      </c>
      <c r="J23" s="31" t="str">
        <f t="shared" si="6"/>
        <v>Importation de Produits surgelés</v>
      </c>
      <c r="L23" s="4" t="str">
        <f>'Transformation - GIPT'!$B$6</f>
        <v>GIPT</v>
      </c>
      <c r="M23" s="31" t="str" cm="1">
        <f t="array" aca="1" ref="M23" ca="1">[2]!NOM_FEUILLE('Transformation - GIPT'!$A$1)</f>
        <v>Transformation - GIPT</v>
      </c>
      <c r="N23" s="30" t="str">
        <f>Etiquettes!$H$11</f>
        <v>Volume</v>
      </c>
      <c r="O23" s="31" t="str">
        <f t="shared" si="7"/>
        <v>Importation de Produits surgelés = 554 kt (GIPT)</v>
      </c>
    </row>
    <row r="24" spans="1:15">
      <c r="A24" s="4" t="str">
        <f>'Echanges territoires'!$B$2</f>
        <v>Import</v>
      </c>
      <c r="B24" s="4" t="str">
        <f>Produits!$B$46</f>
        <v>Autres produits finis</v>
      </c>
      <c r="C24" s="221">
        <f>'Transformation - GIPT'!N313</f>
        <v>47.900000000000006</v>
      </c>
      <c r="E24" s="4" t="str">
        <f>Etiquettes!$C$5</f>
        <v>kt</v>
      </c>
      <c r="F24" s="4">
        <v>0</v>
      </c>
      <c r="G24" s="31" t="str">
        <f>Etiquettes!$C$3</f>
        <v>Pomme de terre</v>
      </c>
      <c r="H24" s="6" t="s">
        <v>26</v>
      </c>
      <c r="I24" s="31" t="str">
        <f>Etiquettes!$C$6</f>
        <v>France entière</v>
      </c>
      <c r="J24" s="31" t="str">
        <f t="shared" si="6"/>
        <v>Importation de Autres produits finis</v>
      </c>
      <c r="L24" s="4" t="str">
        <f>'Transformation - GIPT'!$B$6</f>
        <v>GIPT</v>
      </c>
      <c r="M24" s="31" t="str" cm="1">
        <f t="array" aca="1" ref="M24" ca="1">[2]!NOM_FEUILLE('Transformation - GIPT'!$A$1)</f>
        <v>Transformation - GIPT</v>
      </c>
      <c r="N24" s="30" t="str">
        <f>Etiquettes!$H$11</f>
        <v>Volume</v>
      </c>
      <c r="O24" s="31" t="str">
        <f t="shared" si="7"/>
        <v>Importation de Autres produits finis = 48 kt (GIPT)</v>
      </c>
    </row>
    <row r="25" spans="1:15">
      <c r="A25" s="4" t="str">
        <f>Produits!$B$26</f>
        <v>Produits finis</v>
      </c>
      <c r="B25" s="4" t="str">
        <f>Secteurs!$B$13</f>
        <v>Ménages</v>
      </c>
      <c r="C25" s="221">
        <f>'Transformation - GIPT'!N327</f>
        <v>314</v>
      </c>
      <c r="E25" s="4" t="str">
        <f>Etiquettes!$C$5</f>
        <v>kt</v>
      </c>
      <c r="F25" s="4">
        <v>0</v>
      </c>
      <c r="G25" s="31" t="str">
        <f>Etiquettes!$C$3</f>
        <v>Pomme de terre</v>
      </c>
      <c r="H25" s="6" t="s">
        <v>26</v>
      </c>
      <c r="I25" s="31" t="str">
        <f>Etiquettes!$C$6</f>
        <v>France entière</v>
      </c>
      <c r="J25" s="31" t="s">
        <v>455</v>
      </c>
      <c r="L25" s="4" t="str">
        <f>'Transformation - GIPT'!$B$6</f>
        <v>GIPT</v>
      </c>
      <c r="M25" s="31" t="str" cm="1">
        <f t="array" aca="1" ref="M25" ca="1">[2]!NOM_FEUILLE('Transformation - GIPT'!$A$1)</f>
        <v>Transformation - GIPT</v>
      </c>
      <c r="N25" s="30" t="str">
        <f>Etiquettes!$H$11</f>
        <v>Volume</v>
      </c>
      <c r="O25" s="31" t="str">
        <f t="shared" ref="O25" si="8">_xlfn.CONCAT(J25,IF(OR(ISBLANK(C25),ISERROR(C25)),"",_xlfn.CONCAT(" = ",MROUND(C25,1)," ",E25," (",L25,")")))</f>
        <v>Consommation de produits finis par les ménages = 314 kt (GIPT)</v>
      </c>
    </row>
    <row r="26" spans="1:15">
      <c r="A26" s="4" t="str">
        <f>Produits!$B$44</f>
        <v>Chips</v>
      </c>
      <c r="B26" s="4" t="str">
        <f>Secteurs!$B$12</f>
        <v>A domicile</v>
      </c>
      <c r="C26" s="221">
        <f>'Transformation - GIPT'!K442</f>
        <v>60</v>
      </c>
      <c r="D26" s="4"/>
      <c r="E26" s="4" t="str">
        <f>Etiquettes!$C$5</f>
        <v>kt</v>
      </c>
      <c r="F26" s="4" t="str">
        <f>Etiquettes!$J$4</f>
        <v>2023-24</v>
      </c>
      <c r="G26" s="31" t="str">
        <f>Etiquettes!$C$3</f>
        <v>Pomme de terre</v>
      </c>
      <c r="H26" s="6" t="s">
        <v>26</v>
      </c>
      <c r="I26" s="31" t="str">
        <f>Etiquettes!$C$6</f>
        <v>France entière</v>
      </c>
      <c r="J26" s="31" t="s">
        <v>456</v>
      </c>
      <c r="L26" s="4" t="str">
        <f>'Transformation - GIPT'!$B$6</f>
        <v>GIPT</v>
      </c>
      <c r="M26" s="31" t="str" cm="1">
        <f t="array" aca="1" ref="M26" ca="1">[2]!NOM_FEUILLE('Transformation - GIPT'!$A$1)</f>
        <v>Transformation - GIPT</v>
      </c>
      <c r="N26" s="30" t="str">
        <f>Etiquettes!$H$11</f>
        <v>Volume</v>
      </c>
      <c r="O26" s="31" t="str">
        <f t="shared" ref="O26:O40" si="9">_xlfn.CONCAT(J26,IF(OR(ISBLANK(C26),ISERROR(C26)),"",_xlfn.CONCAT(" = ",MROUND(C26,1)," ",E26," (",L26,")")))</f>
        <v>Consommation de chips à domicile = 60 kt (GIPT)</v>
      </c>
    </row>
    <row r="27" spans="1:15">
      <c r="A27" s="4" t="str">
        <f>Produits!$B$36</f>
        <v>Purée déshydratée</v>
      </c>
      <c r="B27" s="4" t="str">
        <f>Secteurs!$B$12</f>
        <v>A domicile</v>
      </c>
      <c r="C27" s="221">
        <f>'Transformation - GIPT'!K443</f>
        <v>25</v>
      </c>
      <c r="D27" s="4"/>
      <c r="E27" s="4" t="str">
        <f>Etiquettes!$C$5</f>
        <v>kt</v>
      </c>
      <c r="F27" s="4" t="str">
        <f>Etiquettes!$J$4</f>
        <v>2023-24</v>
      </c>
      <c r="G27" s="31" t="str">
        <f>Etiquettes!$C$3</f>
        <v>Pomme de terre</v>
      </c>
      <c r="H27" s="6" t="s">
        <v>26</v>
      </c>
      <c r="I27" s="31" t="str">
        <f>Etiquettes!$C$6</f>
        <v>France entière</v>
      </c>
      <c r="J27" s="31" t="s">
        <v>457</v>
      </c>
      <c r="L27" s="4" t="str">
        <f>'Transformation - GIPT'!$B$6</f>
        <v>GIPT</v>
      </c>
      <c r="M27" s="31" t="str" cm="1">
        <f t="array" aca="1" ref="M27" ca="1">[2]!NOM_FEUILLE('Transformation - GIPT'!$A$1)</f>
        <v>Transformation - GIPT</v>
      </c>
      <c r="N27" s="30" t="str">
        <f>Etiquettes!$H$11</f>
        <v>Volume</v>
      </c>
      <c r="O27" s="31" t="str">
        <f t="shared" si="9"/>
        <v>Consommation de purée déshydratée à domicile = 25 kt (GIPT)</v>
      </c>
    </row>
    <row r="28" spans="1:15">
      <c r="A28" s="4" t="str">
        <f>Produits!$B$48</f>
        <v>Produits de 4ème et 5ème gamme</v>
      </c>
      <c r="B28" s="4" t="str">
        <f>Secteurs!$B$12</f>
        <v>A domicile</v>
      </c>
      <c r="C28" s="221">
        <f>'Transformation - GIPT'!K444</f>
        <v>5</v>
      </c>
      <c r="D28" s="4"/>
      <c r="E28" s="4" t="str">
        <f>Etiquettes!$C$5</f>
        <v>kt</v>
      </c>
      <c r="F28" s="4" t="str">
        <f>Etiquettes!$J$4</f>
        <v>2023-24</v>
      </c>
      <c r="G28" s="31" t="str">
        <f>Etiquettes!$C$3</f>
        <v>Pomme de terre</v>
      </c>
      <c r="H28" s="6" t="s">
        <v>26</v>
      </c>
      <c r="I28" s="31" t="str">
        <f>Etiquettes!$C$6</f>
        <v>France entière</v>
      </c>
      <c r="J28" s="31" t="s">
        <v>458</v>
      </c>
      <c r="L28" s="4" t="str">
        <f>'Transformation - GIPT'!$B$6</f>
        <v>GIPT</v>
      </c>
      <c r="M28" s="31" t="str" cm="1">
        <f t="array" aca="1" ref="M28" ca="1">[2]!NOM_FEUILLE('Transformation - GIPT'!$A$1)</f>
        <v>Transformation - GIPT</v>
      </c>
      <c r="N28" s="30" t="str">
        <f>Etiquettes!$H$11</f>
        <v>Volume</v>
      </c>
      <c r="O28" s="31" t="str">
        <f t="shared" si="9"/>
        <v>Consommation de produits de 4ème et 5ème gamme à domicile = 5 kt (GIPT)</v>
      </c>
    </row>
    <row r="29" spans="1:15">
      <c r="A29" s="4" t="str">
        <f>Produits!$B$31</f>
        <v>Frites</v>
      </c>
      <c r="B29" s="4" t="str">
        <f>Secteurs!$B$12</f>
        <v>A domicile</v>
      </c>
      <c r="C29" s="221">
        <f>'Transformation - GIPT'!K445</f>
        <v>140</v>
      </c>
      <c r="D29" s="4"/>
      <c r="E29" s="4" t="str">
        <f>Etiquettes!$C$5</f>
        <v>kt</v>
      </c>
      <c r="F29" s="4" t="str">
        <f>Etiquettes!$J$4</f>
        <v>2023-24</v>
      </c>
      <c r="G29" s="31" t="str">
        <f>Etiquettes!$C$3</f>
        <v>Pomme de terre</v>
      </c>
      <c r="H29" s="6" t="s">
        <v>26</v>
      </c>
      <c r="I29" s="31" t="str">
        <f>Etiquettes!$C$6</f>
        <v>France entière</v>
      </c>
      <c r="J29" s="31" t="s">
        <v>459</v>
      </c>
      <c r="L29" s="4" t="str">
        <f>'Transformation - GIPT'!$B$6</f>
        <v>GIPT</v>
      </c>
      <c r="M29" s="31" t="str" cm="1">
        <f t="array" aca="1" ref="M29" ca="1">[2]!NOM_FEUILLE('Transformation - GIPT'!$A$1)</f>
        <v>Transformation - GIPT</v>
      </c>
      <c r="N29" s="30" t="str">
        <f>Etiquettes!$H$11</f>
        <v>Volume</v>
      </c>
      <c r="O29" s="31" t="str">
        <f t="shared" si="9"/>
        <v>Consommation de frites à domicile = 140 kt (GIPT)</v>
      </c>
    </row>
    <row r="30" spans="1:15">
      <c r="A30" s="4" t="str">
        <f>Produits!$B$28</f>
        <v>Garnitures surgelées</v>
      </c>
      <c r="B30" s="4" t="str">
        <f>Secteurs!$B$12</f>
        <v>A domicile</v>
      </c>
      <c r="C30" s="221">
        <f>'Transformation - GIPT'!K446</f>
        <v>120</v>
      </c>
      <c r="D30" s="4"/>
      <c r="E30" s="4" t="str">
        <f>Etiquettes!$C$5</f>
        <v>kt</v>
      </c>
      <c r="F30" s="4" t="str">
        <f>Etiquettes!$J$4</f>
        <v>2023-24</v>
      </c>
      <c r="G30" s="31" t="str">
        <f>Etiquettes!$C$3</f>
        <v>Pomme de terre</v>
      </c>
      <c r="H30" s="6" t="s">
        <v>26</v>
      </c>
      <c r="I30" s="31" t="str">
        <f>Etiquettes!$C$6</f>
        <v>France entière</v>
      </c>
      <c r="J30" s="31" t="s">
        <v>460</v>
      </c>
      <c r="L30" s="4" t="str">
        <f>'Transformation - GIPT'!$B$6</f>
        <v>GIPT</v>
      </c>
      <c r="M30" s="31" t="str" cm="1">
        <f t="array" aca="1" ref="M30" ca="1">[2]!NOM_FEUILLE('Transformation - GIPT'!$A$1)</f>
        <v>Transformation - GIPT</v>
      </c>
      <c r="N30" s="30" t="str">
        <f>Etiquettes!$H$11</f>
        <v>Volume</v>
      </c>
      <c r="O30" s="31" t="str">
        <f t="shared" si="9"/>
        <v>Consommation de garnitures surgelées à domicile = 120 kt (GIPT)</v>
      </c>
    </row>
    <row r="31" spans="1:15">
      <c r="A31" s="4" t="str">
        <f>Produits!$B$44</f>
        <v>Chips</v>
      </c>
      <c r="B31" s="4" t="str">
        <f>Secteurs!$B$15</f>
        <v>Restauration commerciale</v>
      </c>
      <c r="C31" s="221">
        <f>'Transformation - GIPT'!L442</f>
        <v>3</v>
      </c>
      <c r="D31" s="4"/>
      <c r="E31" s="4" t="str">
        <f>Etiquettes!$C$5</f>
        <v>kt</v>
      </c>
      <c r="F31" s="4" t="str">
        <f>Etiquettes!$J$4</f>
        <v>2023-24</v>
      </c>
      <c r="G31" s="31" t="str">
        <f>Etiquettes!$C$3</f>
        <v>Pomme de terre</v>
      </c>
      <c r="H31" s="6" t="s">
        <v>26</v>
      </c>
      <c r="I31" s="31" t="str">
        <f>Etiquettes!$C$6</f>
        <v>France entière</v>
      </c>
      <c r="J31" s="31" t="s">
        <v>461</v>
      </c>
      <c r="L31" s="4" t="str">
        <f>'Transformation - GIPT'!$B$6</f>
        <v>GIPT</v>
      </c>
      <c r="M31" s="31" t="str" cm="1">
        <f t="array" aca="1" ref="M31" ca="1">[2]!NOM_FEUILLE('Transformation - GIPT'!$A$1)</f>
        <v>Transformation - GIPT</v>
      </c>
      <c r="N31" s="30" t="str">
        <f>Etiquettes!$H$11</f>
        <v>Volume</v>
      </c>
      <c r="O31" s="31" t="str">
        <f t="shared" si="9"/>
        <v>Consommation de chips en restauration commerciale = 3 kt (GIPT)</v>
      </c>
    </row>
    <row r="32" spans="1:15">
      <c r="A32" s="4" t="str">
        <f>Produits!$B$36</f>
        <v>Purée déshydratée</v>
      </c>
      <c r="B32" s="4" t="str">
        <f>Secteurs!$B$15</f>
        <v>Restauration commerciale</v>
      </c>
      <c r="C32" s="221">
        <f>'Transformation - GIPT'!L443</f>
        <v>1</v>
      </c>
      <c r="D32" s="4"/>
      <c r="E32" s="4" t="str">
        <f>Etiquettes!$C$5</f>
        <v>kt</v>
      </c>
      <c r="F32" s="4" t="str">
        <f>Etiquettes!$J$4</f>
        <v>2023-24</v>
      </c>
      <c r="G32" s="31" t="str">
        <f>Etiquettes!$C$3</f>
        <v>Pomme de terre</v>
      </c>
      <c r="H32" s="6" t="s">
        <v>26</v>
      </c>
      <c r="I32" s="31" t="str">
        <f>Etiquettes!$C$6</f>
        <v>France entière</v>
      </c>
      <c r="J32" s="31" t="s">
        <v>462</v>
      </c>
      <c r="L32" s="4" t="str">
        <f>'Transformation - GIPT'!$B$6</f>
        <v>GIPT</v>
      </c>
      <c r="M32" s="31" t="str" cm="1">
        <f t="array" aca="1" ref="M32" ca="1">[2]!NOM_FEUILLE('Transformation - GIPT'!$A$1)</f>
        <v>Transformation - GIPT</v>
      </c>
      <c r="N32" s="30" t="str">
        <f>Etiquettes!$H$11</f>
        <v>Volume</v>
      </c>
      <c r="O32" s="31" t="str">
        <f t="shared" si="9"/>
        <v>Consommation de purée déshydratée en restauration commerciale = 1 kt (GIPT)</v>
      </c>
    </row>
    <row r="33" spans="1:15">
      <c r="A33" s="4" t="str">
        <f>Produits!$B$48</f>
        <v>Produits de 4ème et 5ème gamme</v>
      </c>
      <c r="B33" s="4" t="str">
        <f>Secteurs!$B$15</f>
        <v>Restauration commerciale</v>
      </c>
      <c r="C33" s="221">
        <f>'Transformation - GIPT'!L444</f>
        <v>25</v>
      </c>
      <c r="D33" s="4"/>
      <c r="E33" s="4" t="str">
        <f>Etiquettes!$C$5</f>
        <v>kt</v>
      </c>
      <c r="F33" s="4" t="str">
        <f>Etiquettes!$J$4</f>
        <v>2023-24</v>
      </c>
      <c r="G33" s="31" t="str">
        <f>Etiquettes!$C$3</f>
        <v>Pomme de terre</v>
      </c>
      <c r="H33" s="6" t="s">
        <v>26</v>
      </c>
      <c r="I33" s="31" t="str">
        <f>Etiquettes!$C$6</f>
        <v>France entière</v>
      </c>
      <c r="J33" s="31" t="s">
        <v>463</v>
      </c>
      <c r="L33" s="4" t="str">
        <f>'Transformation - GIPT'!$B$6</f>
        <v>GIPT</v>
      </c>
      <c r="M33" s="31" t="str" cm="1">
        <f t="array" aca="1" ref="M33" ca="1">[2]!NOM_FEUILLE('Transformation - GIPT'!$A$1)</f>
        <v>Transformation - GIPT</v>
      </c>
      <c r="N33" s="30" t="str">
        <f>Etiquettes!$H$11</f>
        <v>Volume</v>
      </c>
      <c r="O33" s="31" t="str">
        <f t="shared" si="9"/>
        <v>Consommation de produits de 4ème et 5ème gamme en restauration commerciale = 25 kt (GIPT)</v>
      </c>
    </row>
    <row r="34" spans="1:15">
      <c r="A34" s="4" t="str">
        <f>Produits!$B$31</f>
        <v>Frites</v>
      </c>
      <c r="B34" s="4" t="str">
        <f>Secteurs!$B$15</f>
        <v>Restauration commerciale</v>
      </c>
      <c r="C34" s="221">
        <f>'Transformation - GIPT'!L445</f>
        <v>190</v>
      </c>
      <c r="D34" s="4"/>
      <c r="E34" s="4" t="str">
        <f>Etiquettes!$C$5</f>
        <v>kt</v>
      </c>
      <c r="F34" s="4" t="str">
        <f>Etiquettes!$J$4</f>
        <v>2023-24</v>
      </c>
      <c r="G34" s="31" t="str">
        <f>Etiquettes!$C$3</f>
        <v>Pomme de terre</v>
      </c>
      <c r="H34" s="6" t="s">
        <v>26</v>
      </c>
      <c r="I34" s="31" t="str">
        <f>Etiquettes!$C$6</f>
        <v>France entière</v>
      </c>
      <c r="J34" s="31" t="s">
        <v>464</v>
      </c>
      <c r="L34" s="4" t="str">
        <f>'Transformation - GIPT'!$B$6</f>
        <v>GIPT</v>
      </c>
      <c r="M34" s="31" t="str" cm="1">
        <f t="array" aca="1" ref="M34" ca="1">[2]!NOM_FEUILLE('Transformation - GIPT'!$A$1)</f>
        <v>Transformation - GIPT</v>
      </c>
      <c r="N34" s="30" t="str">
        <f>Etiquettes!$H$11</f>
        <v>Volume</v>
      </c>
      <c r="O34" s="31" t="str">
        <f t="shared" si="9"/>
        <v>Consommation de frites en restauration commerciale = 190 kt (GIPT)</v>
      </c>
    </row>
    <row r="35" spans="1:15">
      <c r="A35" s="4" t="str">
        <f>Produits!$B$28</f>
        <v>Garnitures surgelées</v>
      </c>
      <c r="B35" s="4" t="str">
        <f>Secteurs!$B$15</f>
        <v>Restauration commerciale</v>
      </c>
      <c r="C35" s="221">
        <f>'Transformation - GIPT'!L446</f>
        <v>35</v>
      </c>
      <c r="D35" s="4"/>
      <c r="E35" s="4" t="str">
        <f>Etiquettes!$C$5</f>
        <v>kt</v>
      </c>
      <c r="F35" s="4" t="str">
        <f>Etiquettes!$J$4</f>
        <v>2023-24</v>
      </c>
      <c r="G35" s="31" t="str">
        <f>Etiquettes!$C$3</f>
        <v>Pomme de terre</v>
      </c>
      <c r="H35" s="6" t="s">
        <v>26</v>
      </c>
      <c r="I35" s="31" t="str">
        <f>Etiquettes!$C$6</f>
        <v>France entière</v>
      </c>
      <c r="J35" s="31" t="s">
        <v>465</v>
      </c>
      <c r="L35" s="4" t="str">
        <f>'Transformation - GIPT'!$B$6</f>
        <v>GIPT</v>
      </c>
      <c r="M35" s="31" t="str" cm="1">
        <f t="array" aca="1" ref="M35" ca="1">[2]!NOM_FEUILLE('Transformation - GIPT'!$A$1)</f>
        <v>Transformation - GIPT</v>
      </c>
      <c r="N35" s="30" t="str">
        <f>Etiquettes!$H$11</f>
        <v>Volume</v>
      </c>
      <c r="O35" s="31" t="str">
        <f t="shared" si="9"/>
        <v>Consommation de garnitures surgelées en restauration commerciale = 35 kt (GIPT)</v>
      </c>
    </row>
    <row r="36" spans="1:15">
      <c r="A36" s="4" t="str">
        <f>Produits!$B$44</f>
        <v>Chips</v>
      </c>
      <c r="B36" s="4" t="str">
        <f>Secteurs!$B$16</f>
        <v>Restauration collective</v>
      </c>
      <c r="C36" s="221">
        <f>'Transformation - GIPT'!M442</f>
        <v>0</v>
      </c>
      <c r="E36" s="4" t="str">
        <f>Etiquettes!$C$5</f>
        <v>kt</v>
      </c>
      <c r="F36" s="4" t="str">
        <f>Etiquettes!$J$4</f>
        <v>2023-24</v>
      </c>
      <c r="G36" s="31" t="str">
        <f>Etiquettes!$C$3</f>
        <v>Pomme de terre</v>
      </c>
      <c r="H36" s="6" t="s">
        <v>26</v>
      </c>
      <c r="I36" s="31" t="str">
        <f>Etiquettes!$C$6</f>
        <v>France entière</v>
      </c>
      <c r="J36" s="31" t="s">
        <v>466</v>
      </c>
      <c r="L36" s="4" t="str">
        <f>'Transformation - GIPT'!$B$6</f>
        <v>GIPT</v>
      </c>
      <c r="M36" s="31" t="str" cm="1">
        <f t="array" aca="1" ref="M36" ca="1">[2]!NOM_FEUILLE('Transformation - GIPT'!$A$1)</f>
        <v>Transformation - GIPT</v>
      </c>
      <c r="N36" s="30" t="str">
        <f>Etiquettes!$H$11</f>
        <v>Volume</v>
      </c>
      <c r="O36" s="31" t="str">
        <f t="shared" si="9"/>
        <v>Consommation de chips en restauration collective = 0 kt (GIPT)</v>
      </c>
    </row>
    <row r="37" spans="1:15">
      <c r="A37" s="4" t="str">
        <f>Produits!$B$36</f>
        <v>Purée déshydratée</v>
      </c>
      <c r="B37" s="4" t="str">
        <f>Secteurs!$B$16</f>
        <v>Restauration collective</v>
      </c>
      <c r="C37" s="221">
        <f>'Transformation - GIPT'!M443</f>
        <v>15</v>
      </c>
      <c r="E37" s="4" t="str">
        <f>Etiquettes!$C$5</f>
        <v>kt</v>
      </c>
      <c r="F37" s="4" t="str">
        <f>Etiquettes!$J$4</f>
        <v>2023-24</v>
      </c>
      <c r="G37" s="31" t="str">
        <f>Etiquettes!$C$3</f>
        <v>Pomme de terre</v>
      </c>
      <c r="H37" s="6" t="s">
        <v>26</v>
      </c>
      <c r="I37" s="31" t="str">
        <f>Etiquettes!$C$6</f>
        <v>France entière</v>
      </c>
      <c r="J37" s="31" t="s">
        <v>467</v>
      </c>
      <c r="L37" s="4" t="str">
        <f>'Transformation - GIPT'!$B$6</f>
        <v>GIPT</v>
      </c>
      <c r="M37" s="31" t="str" cm="1">
        <f t="array" aca="1" ref="M37" ca="1">[2]!NOM_FEUILLE('Transformation - GIPT'!$A$1)</f>
        <v>Transformation - GIPT</v>
      </c>
      <c r="N37" s="30" t="str">
        <f>Etiquettes!$H$11</f>
        <v>Volume</v>
      </c>
      <c r="O37" s="31" t="str">
        <f t="shared" si="9"/>
        <v>Consommation de purée déshydratée en restauration collective = 15 kt (GIPT)</v>
      </c>
    </row>
    <row r="38" spans="1:15">
      <c r="A38" s="4" t="str">
        <f>Produits!$B$48</f>
        <v>Produits de 4ème et 5ème gamme</v>
      </c>
      <c r="B38" s="4" t="str">
        <f>Secteurs!$B$16</f>
        <v>Restauration collective</v>
      </c>
      <c r="C38" s="221">
        <f>'Transformation - GIPT'!M444</f>
        <v>55</v>
      </c>
      <c r="E38" s="4" t="str">
        <f>Etiquettes!$C$5</f>
        <v>kt</v>
      </c>
      <c r="F38" s="4" t="str">
        <f>Etiquettes!$J$4</f>
        <v>2023-24</v>
      </c>
      <c r="G38" s="31" t="str">
        <f>Etiquettes!$C$3</f>
        <v>Pomme de terre</v>
      </c>
      <c r="H38" s="6" t="s">
        <v>26</v>
      </c>
      <c r="I38" s="31" t="str">
        <f>Etiquettes!$C$6</f>
        <v>France entière</v>
      </c>
      <c r="J38" s="31" t="s">
        <v>468</v>
      </c>
      <c r="L38" s="4" t="str">
        <f>'Transformation - GIPT'!$B$6</f>
        <v>GIPT</v>
      </c>
      <c r="M38" s="31" t="str" cm="1">
        <f t="array" aca="1" ref="M38" ca="1">[2]!NOM_FEUILLE('Transformation - GIPT'!$A$1)</f>
        <v>Transformation - GIPT</v>
      </c>
      <c r="N38" s="30" t="str">
        <f>Etiquettes!$H$11</f>
        <v>Volume</v>
      </c>
      <c r="O38" s="31" t="str">
        <f t="shared" si="9"/>
        <v>Consommation de produits de 4ème et 5ème gamme en restauration collective = 55 kt (GIPT)</v>
      </c>
    </row>
    <row r="39" spans="1:15">
      <c r="A39" s="4" t="str">
        <f>Produits!$B$31</f>
        <v>Frites</v>
      </c>
      <c r="B39" s="4" t="str">
        <f>Secteurs!$B$16</f>
        <v>Restauration collective</v>
      </c>
      <c r="C39" s="221">
        <f>'Transformation - GIPT'!M445</f>
        <v>30</v>
      </c>
      <c r="E39" s="4" t="str">
        <f>Etiquettes!$C$5</f>
        <v>kt</v>
      </c>
      <c r="F39" s="4" t="str">
        <f>Etiquettes!$J$4</f>
        <v>2023-24</v>
      </c>
      <c r="G39" s="31" t="str">
        <f>Etiquettes!$C$3</f>
        <v>Pomme de terre</v>
      </c>
      <c r="H39" s="6" t="s">
        <v>26</v>
      </c>
      <c r="I39" s="31" t="str">
        <f>Etiquettes!$C$6</f>
        <v>France entière</v>
      </c>
      <c r="J39" s="31" t="s">
        <v>469</v>
      </c>
      <c r="L39" s="4" t="str">
        <f>'Transformation - GIPT'!$B$6</f>
        <v>GIPT</v>
      </c>
      <c r="M39" s="31" t="str" cm="1">
        <f t="array" aca="1" ref="M39" ca="1">[2]!NOM_FEUILLE('Transformation - GIPT'!$A$1)</f>
        <v>Transformation - GIPT</v>
      </c>
      <c r="N39" s="30" t="str">
        <f>Etiquettes!$H$11</f>
        <v>Volume</v>
      </c>
      <c r="O39" s="31" t="str">
        <f t="shared" si="9"/>
        <v>Consommation de frites en restauration collective = 30 kt (GIPT)</v>
      </c>
    </row>
    <row r="40" spans="1:15">
      <c r="A40" s="4" t="str">
        <f>Produits!$B$28</f>
        <v>Garnitures surgelées</v>
      </c>
      <c r="B40" s="4" t="str">
        <f>Secteurs!$B$16</f>
        <v>Restauration collective</v>
      </c>
      <c r="C40" s="221">
        <f>'Transformation - GIPT'!M446</f>
        <v>30</v>
      </c>
      <c r="E40" s="4" t="str">
        <f>Etiquettes!$C$5</f>
        <v>kt</v>
      </c>
      <c r="F40" s="4" t="str">
        <f>Etiquettes!$J$4</f>
        <v>2023-24</v>
      </c>
      <c r="G40" s="31" t="str">
        <f>Etiquettes!$C$3</f>
        <v>Pomme de terre</v>
      </c>
      <c r="H40" s="6" t="s">
        <v>26</v>
      </c>
      <c r="I40" s="31" t="str">
        <f>Etiquettes!$C$6</f>
        <v>France entière</v>
      </c>
      <c r="J40" s="31" t="s">
        <v>470</v>
      </c>
      <c r="L40" s="4" t="str">
        <f>'Transformation - GIPT'!$B$6</f>
        <v>GIPT</v>
      </c>
      <c r="M40" s="31" t="str" cm="1">
        <f t="array" aca="1" ref="M40" ca="1">[2]!NOM_FEUILLE('Transformation - GIPT'!$A$1)</f>
        <v>Transformation - GIPT</v>
      </c>
      <c r="N40" s="30" t="str">
        <f>Etiquettes!$H$11</f>
        <v>Volume</v>
      </c>
      <c r="O40" s="31" t="str">
        <f t="shared" si="9"/>
        <v>Consommation de garnitures surgelées en restauration collective = 30 kt (GIPT)</v>
      </c>
    </row>
    <row r="41" spans="1:15">
      <c r="J41" s="31"/>
    </row>
    <row r="42" spans="1:15">
      <c r="J42" s="31"/>
    </row>
    <row r="43" spans="1:15">
      <c r="J43" s="31"/>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98D4-4C56-4F74-A264-2644EF781B11}">
  <sheetPr>
    <tabColor rgb="FF92D050"/>
  </sheetPr>
  <dimension ref="A1:S17"/>
  <sheetViews>
    <sheetView workbookViewId="0">
      <pane xSplit="3" ySplit="1" topLeftCell="D2" activePane="bottomRight" state="frozen"/>
      <selection activeCell="B4" sqref="B4"/>
      <selection pane="topRight" activeCell="B4" sqref="B4"/>
      <selection pane="bottomLeft" activeCell="B4" sqref="B4"/>
      <selection pane="bottomRight" activeCell="M17" sqref="M17:M18"/>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f>'Contraintes '!A18+1</f>
        <v>13</v>
      </c>
      <c r="B2" s="4" t="str">
        <f>Produits!$B$25</f>
        <v>Fécule de pommes de terre</v>
      </c>
      <c r="C2" s="4" t="str">
        <f>Secteurs!$B$10</f>
        <v>Débouchés</v>
      </c>
      <c r="D2" s="222">
        <f>'Transformation - GIPT'!K204</f>
        <v>0.74</v>
      </c>
      <c r="G2" s="4" t="str">
        <f>Etiquettes!$C$5</f>
        <v>kt</v>
      </c>
      <c r="H2" s="4" t="str">
        <f>Etiquettes!$J$4</f>
        <v>2023-24</v>
      </c>
      <c r="I2" s="31" t="str">
        <f>Etiquettes!$C$3</f>
        <v>Pomme de terre</v>
      </c>
      <c r="J2" s="6">
        <v>2023</v>
      </c>
      <c r="K2" s="31" t="str">
        <f>Etiquettes!$C$6</f>
        <v>France entière</v>
      </c>
      <c r="S2" s="261" t="s">
        <v>444</v>
      </c>
    </row>
    <row r="3" spans="1:19">
      <c r="A3" s="6">
        <f>'Contraintes '!A19+1</f>
        <v>13</v>
      </c>
      <c r="B3" s="4" t="str">
        <f>Produits!$B$25</f>
        <v>Fécule de pommes de terre</v>
      </c>
      <c r="C3" s="4" t="str">
        <f>Secteurs!$B$17</f>
        <v>Autres IAA</v>
      </c>
      <c r="D3" s="4">
        <v>-1</v>
      </c>
      <c r="G3" s="4" t="str">
        <f>Etiquettes!$C$5</f>
        <v>kt</v>
      </c>
      <c r="H3" s="4" t="str">
        <f>Etiquettes!$J$4</f>
        <v>2023-24</v>
      </c>
      <c r="I3" s="31" t="str">
        <f>Etiquettes!$C$3</f>
        <v>Pomme de terre</v>
      </c>
      <c r="J3" s="6">
        <v>2023</v>
      </c>
      <c r="K3" s="31" t="str">
        <f>Etiquettes!$C$6</f>
        <v>France entière</v>
      </c>
      <c r="L3" s="31" t="s">
        <v>442</v>
      </c>
      <c r="M3" s="31" t="s">
        <v>509</v>
      </c>
      <c r="N3" s="4" t="str">
        <f>'Transformation - GIPT'!$B$6</f>
        <v>GIPT</v>
      </c>
      <c r="O3" s="31" t="str" cm="1">
        <f t="array" aca="1" ref="O3" ca="1">[2]!NOM_FEUILLE('Transformation - GIPT'!$A$1)</f>
        <v>Transformation - GIPT</v>
      </c>
      <c r="P3" s="30" t="str">
        <f>Etiquettes!$J$11</f>
        <v>Répartition</v>
      </c>
      <c r="Q3" t="str">
        <f>_xlfn.CONCAT(L3," = ",MROUND(D2*100,0.01)," % (",N3,")")</f>
        <v>Part de la consommation de fécule par les autres IAA = 74 % (GIPT)</v>
      </c>
      <c r="S3" s="262"/>
    </row>
    <row r="4" spans="1:19">
      <c r="A4" s="6">
        <f>A2+1</f>
        <v>14</v>
      </c>
      <c r="B4" s="4" t="str">
        <f>Produits!$B$25</f>
        <v>Fécule de pommes de terre</v>
      </c>
      <c r="C4" s="4" t="str">
        <f>Secteurs!$B$10</f>
        <v>Débouchés</v>
      </c>
      <c r="D4" s="222">
        <f>'Transformation - GIPT'!K205</f>
        <v>0.02</v>
      </c>
      <c r="G4" s="4" t="str">
        <f>Etiquettes!$C$5</f>
        <v>kt</v>
      </c>
      <c r="H4" s="4" t="str">
        <f>Etiquettes!$J$4</f>
        <v>2023-24</v>
      </c>
      <c r="I4" s="31" t="str">
        <f>Etiquettes!$C$3</f>
        <v>Pomme de terre</v>
      </c>
      <c r="J4" s="6">
        <v>2023</v>
      </c>
      <c r="K4" s="31" t="str">
        <f>Etiquettes!$C$6</f>
        <v>France entière</v>
      </c>
      <c r="Q4" s="6"/>
      <c r="S4" s="262"/>
    </row>
    <row r="5" spans="1:19">
      <c r="A5" s="6">
        <f t="shared" ref="A5:A17" si="0">A3+1</f>
        <v>14</v>
      </c>
      <c r="B5" s="4" t="str">
        <f>Produits!$B$25</f>
        <v>Fécule de pommes de terre</v>
      </c>
      <c r="C5" s="4" t="str">
        <f>Secteurs!$B$21</f>
        <v>Chimie/Pharmacie</v>
      </c>
      <c r="D5" s="4">
        <v>-1</v>
      </c>
      <c r="G5" s="4" t="str">
        <f>Etiquettes!$C$5</f>
        <v>kt</v>
      </c>
      <c r="H5" s="4" t="str">
        <f>Etiquettes!$J$4</f>
        <v>2023-24</v>
      </c>
      <c r="I5" s="31" t="str">
        <f>Etiquettes!$C$3</f>
        <v>Pomme de terre</v>
      </c>
      <c r="J5" s="6">
        <v>2023</v>
      </c>
      <c r="K5" s="31" t="str">
        <f>Etiquettes!$C$6</f>
        <v>France entière</v>
      </c>
      <c r="L5" s="31" t="s">
        <v>493</v>
      </c>
      <c r="M5" s="31" t="s">
        <v>509</v>
      </c>
      <c r="N5" s="4" t="str">
        <f>'Transformation - GIPT'!$B$6</f>
        <v>GIPT</v>
      </c>
      <c r="O5" s="31" t="str" cm="1">
        <f t="array" aca="1" ref="O5" ca="1">[2]!NOM_FEUILLE('Transformation - GIPT'!$A$1)</f>
        <v>Transformation - GIPT</v>
      </c>
      <c r="P5" s="30" t="str">
        <f>Etiquettes!$J$11</f>
        <v>Répartition</v>
      </c>
      <c r="Q5" t="str">
        <f t="shared" ref="Q5" si="1">_xlfn.CONCAT(L5," = ",MROUND(D4*100,0.01)," % (",N5,")")</f>
        <v>Part de la consommation de fécule par la Chimie-Pharmacie = 2 % (GIPT)</v>
      </c>
      <c r="S5" s="262"/>
    </row>
    <row r="6" spans="1:19">
      <c r="A6" s="6">
        <f t="shared" si="0"/>
        <v>15</v>
      </c>
      <c r="B6" s="4" t="str">
        <f>Produits!$B$25</f>
        <v>Fécule de pommes de terre</v>
      </c>
      <c r="C6" s="4" t="str">
        <f>Secteurs!$B$10</f>
        <v>Débouchés</v>
      </c>
      <c r="D6" s="222">
        <f>'Transformation - GIPT'!K206</f>
        <v>0.06</v>
      </c>
      <c r="G6" s="4" t="str">
        <f>Etiquettes!$C$5</f>
        <v>kt</v>
      </c>
      <c r="H6" s="4" t="str">
        <f>Etiquettes!$J$4</f>
        <v>2023-24</v>
      </c>
      <c r="I6" s="31" t="str">
        <f>Etiquettes!$C$3</f>
        <v>Pomme de terre</v>
      </c>
      <c r="J6" s="6">
        <v>2023</v>
      </c>
      <c r="K6" s="31" t="str">
        <f>Etiquettes!$C$6</f>
        <v>France entière</v>
      </c>
      <c r="Q6" s="6"/>
      <c r="S6" s="262"/>
    </row>
    <row r="7" spans="1:19">
      <c r="A7" s="6">
        <f t="shared" si="0"/>
        <v>15</v>
      </c>
      <c r="B7" s="4" t="str">
        <f>Produits!$B$25</f>
        <v>Fécule de pommes de terre</v>
      </c>
      <c r="C7" s="4" t="str">
        <f>Secteurs!$B$22</f>
        <v>Papetrie/Cartonnerie</v>
      </c>
      <c r="D7" s="4">
        <v>-1</v>
      </c>
      <c r="G7" s="4" t="str">
        <f>Etiquettes!$C$5</f>
        <v>kt</v>
      </c>
      <c r="H7" s="4" t="str">
        <f>Etiquettes!$J$4</f>
        <v>2023-24</v>
      </c>
      <c r="I7" s="31" t="str">
        <f>Etiquettes!$C$3</f>
        <v>Pomme de terre</v>
      </c>
      <c r="J7" s="6">
        <v>2023</v>
      </c>
      <c r="K7" s="31" t="str">
        <f>Etiquettes!$C$6</f>
        <v>France entière</v>
      </c>
      <c r="L7" s="31" t="s">
        <v>494</v>
      </c>
      <c r="M7" s="31" t="s">
        <v>509</v>
      </c>
      <c r="N7" s="4" t="str">
        <f>'Transformation - GIPT'!$B$6</f>
        <v>GIPT</v>
      </c>
      <c r="O7" s="31" t="str" cm="1">
        <f t="array" aca="1" ref="O7" ca="1">[2]!NOM_FEUILLE('Transformation - GIPT'!$A$1)</f>
        <v>Transformation - GIPT</v>
      </c>
      <c r="P7" s="30" t="str">
        <f>Etiquettes!$J$11</f>
        <v>Répartition</v>
      </c>
      <c r="Q7" t="str">
        <f t="shared" ref="Q7" si="2">_xlfn.CONCAT(L7," = ",MROUND(D6*100,0.01)," % (",N7,")")</f>
        <v>Part de la consommation de fécule par la Papetrie-Cartonnerie = 6 % (GIPT)</v>
      </c>
      <c r="S7" s="262"/>
    </row>
    <row r="8" spans="1:19">
      <c r="A8" s="6">
        <f t="shared" si="0"/>
        <v>16</v>
      </c>
      <c r="B8" s="4" t="str">
        <f>Produits!$B$25</f>
        <v>Fécule de pommes de terre</v>
      </c>
      <c r="C8" s="4" t="str">
        <f>Secteurs!$B$10</f>
        <v>Débouchés</v>
      </c>
      <c r="D8" s="222">
        <f>'Transformation - GIPT'!K207</f>
        <v>0.18</v>
      </c>
      <c r="G8" s="4" t="str">
        <f>Etiquettes!$C$5</f>
        <v>kt</v>
      </c>
      <c r="H8" s="4" t="str">
        <f>Etiquettes!$J$4</f>
        <v>2023-24</v>
      </c>
      <c r="I8" s="31" t="str">
        <f>Etiquettes!$C$3</f>
        <v>Pomme de terre</v>
      </c>
      <c r="J8" s="6">
        <v>2023</v>
      </c>
      <c r="K8" s="31" t="str">
        <f>Etiquettes!$C$6</f>
        <v>France entière</v>
      </c>
      <c r="Q8" s="6"/>
      <c r="S8" s="262"/>
    </row>
    <row r="9" spans="1:19">
      <c r="A9" s="6">
        <f t="shared" si="0"/>
        <v>16</v>
      </c>
      <c r="B9" s="4" t="str">
        <f>Produits!$B$25</f>
        <v>Fécule de pommes de terre</v>
      </c>
      <c r="C9" s="4" t="str">
        <f>Secteurs!$B$23</f>
        <v>Autres industries non alimentaires</v>
      </c>
      <c r="D9" s="4">
        <v>-1</v>
      </c>
      <c r="G9" s="4" t="str">
        <f>Etiquettes!$C$5</f>
        <v>kt</v>
      </c>
      <c r="H9" s="4" t="str">
        <f>Etiquettes!$J$4</f>
        <v>2023-24</v>
      </c>
      <c r="I9" s="31" t="str">
        <f>Etiquettes!$C$3</f>
        <v>Pomme de terre</v>
      </c>
      <c r="J9" s="6">
        <v>2023</v>
      </c>
      <c r="K9" s="31" t="str">
        <f>Etiquettes!$C$6</f>
        <v>France entière</v>
      </c>
      <c r="L9" s="31" t="s">
        <v>443</v>
      </c>
      <c r="M9" s="31" t="s">
        <v>509</v>
      </c>
      <c r="N9" s="4" t="str">
        <f>'Transformation - GIPT'!$B$6</f>
        <v>GIPT</v>
      </c>
      <c r="O9" s="31" t="str" cm="1">
        <f t="array" aca="1" ref="O9" ca="1">[2]!NOM_FEUILLE('Transformation - GIPT'!$A$1)</f>
        <v>Transformation - GIPT</v>
      </c>
      <c r="P9" s="30" t="str">
        <f>Etiquettes!$J$11</f>
        <v>Répartition</v>
      </c>
      <c r="Q9" t="str">
        <f t="shared" ref="Q9" si="3">_xlfn.CONCAT(L9," = ",MROUND(D8*100,0.01)," % (",N9,")")</f>
        <v>Part de la consommation de fécule par les autres industries non alimentaires = 18 % (GIPT)</v>
      </c>
      <c r="S9" s="262"/>
    </row>
    <row r="10" spans="1:19">
      <c r="A10" s="6">
        <f t="shared" si="0"/>
        <v>17</v>
      </c>
      <c r="B10" s="4" t="str">
        <f>Produits!$B$9</f>
        <v>Pommes de terre de consommation</v>
      </c>
      <c r="C10" s="4" t="str">
        <f>Secteurs!$B$5</f>
        <v>Industrie alimentaire</v>
      </c>
      <c r="D10" s="222">
        <f>'Transformation - GIPT'!K255</f>
        <v>0.14000000000000001</v>
      </c>
      <c r="G10" s="4" t="str">
        <f>Etiquettes!$C$5</f>
        <v>kt</v>
      </c>
      <c r="H10" s="4" t="str">
        <f>Etiquettes!$J$4</f>
        <v>2023-24</v>
      </c>
      <c r="I10" s="31" t="str">
        <f>Etiquettes!$C$3</f>
        <v>Pomme de terre</v>
      </c>
      <c r="J10" s="6" t="s">
        <v>26</v>
      </c>
      <c r="K10" s="31" t="str">
        <f>Etiquettes!$C$6</f>
        <v>France entière</v>
      </c>
      <c r="Q10" s="6"/>
    </row>
    <row r="11" spans="1:19">
      <c r="A11" s="6">
        <f t="shared" si="0"/>
        <v>17</v>
      </c>
      <c r="B11" s="4" t="str">
        <f>Produits!$B$9</f>
        <v>Pommes de terre de consommation</v>
      </c>
      <c r="C11" s="4" t="str">
        <f>Secteurs!$B$6</f>
        <v>Fabrication de chips</v>
      </c>
      <c r="D11" s="4">
        <v>-1</v>
      </c>
      <c r="G11" s="4" t="str">
        <f>Etiquettes!$C$5</f>
        <v>kt</v>
      </c>
      <c r="H11" s="4" t="str">
        <f>Etiquettes!$J$4</f>
        <v>2023-24</v>
      </c>
      <c r="I11" s="31" t="str">
        <f>Etiquettes!$C$3</f>
        <v>Pomme de terre</v>
      </c>
      <c r="J11" s="6" t="s">
        <v>26</v>
      </c>
      <c r="K11" s="31" t="str">
        <f>Etiquettes!$C$6</f>
        <v>France entière</v>
      </c>
      <c r="L11" s="31" t="s">
        <v>451</v>
      </c>
      <c r="N11" s="4" t="str">
        <f>'Transformation - GIPT'!$B$6</f>
        <v>GIPT</v>
      </c>
      <c r="O11" s="31" t="str" cm="1">
        <f t="array" aca="1" ref="O11" ca="1">[2]!NOM_FEUILLE('Transformation - GIPT'!$A$1)</f>
        <v>Transformation - GIPT</v>
      </c>
      <c r="P11" s="30" t="str">
        <f>Etiquettes!$J$11</f>
        <v>Répartition</v>
      </c>
      <c r="Q11" t="str">
        <f t="shared" ref="Q11" si="4">_xlfn.CONCAT(L11," = ",MROUND(D10*100,0.01)," % (",N11,")")</f>
        <v>Part de la consommation de pommes de terre pour la fabrication de chips = 14 % (GIPT)</v>
      </c>
    </row>
    <row r="12" spans="1:19">
      <c r="A12" s="6">
        <f t="shared" si="0"/>
        <v>18</v>
      </c>
      <c r="B12" s="4" t="str">
        <f>Produits!$B$9</f>
        <v>Pommes de terre de consommation</v>
      </c>
      <c r="C12" s="4" t="str">
        <f>Secteurs!$B$5</f>
        <v>Industrie alimentaire</v>
      </c>
      <c r="D12" s="222">
        <f>'Transformation - GIPT'!K256</f>
        <v>0.13</v>
      </c>
      <c r="G12" s="4" t="str">
        <f>Etiquettes!$C$5</f>
        <v>kt</v>
      </c>
      <c r="H12" s="4" t="str">
        <f>Etiquettes!$J$4</f>
        <v>2023-24</v>
      </c>
      <c r="I12" s="31" t="str">
        <f>Etiquettes!$C$3</f>
        <v>Pomme de terre</v>
      </c>
      <c r="J12" s="6" t="s">
        <v>26</v>
      </c>
      <c r="K12" s="31" t="str">
        <f>Etiquettes!$C$6</f>
        <v>France entière</v>
      </c>
      <c r="Q12" s="6"/>
    </row>
    <row r="13" spans="1:19">
      <c r="A13" s="6">
        <f t="shared" si="0"/>
        <v>18</v>
      </c>
      <c r="B13" s="4" t="str">
        <f>Produits!$B$9</f>
        <v>Pommes de terre de consommation</v>
      </c>
      <c r="C13" s="4" t="str">
        <f>Secteurs!$B$7</f>
        <v>Fabrication de produits déshydratés</v>
      </c>
      <c r="D13" s="4">
        <v>-1</v>
      </c>
      <c r="G13" s="4" t="str">
        <f>Etiquettes!$C$5</f>
        <v>kt</v>
      </c>
      <c r="H13" s="4" t="str">
        <f>Etiquettes!$J$4</f>
        <v>2023-24</v>
      </c>
      <c r="I13" s="31" t="str">
        <f>Etiquettes!$C$3</f>
        <v>Pomme de terre</v>
      </c>
      <c r="J13" s="6" t="s">
        <v>26</v>
      </c>
      <c r="K13" s="31" t="str">
        <f>Etiquettes!$C$6</f>
        <v>France entière</v>
      </c>
      <c r="L13" s="31" t="s">
        <v>452</v>
      </c>
      <c r="N13" s="4" t="str">
        <f>'Transformation - GIPT'!$B$6</f>
        <v>GIPT</v>
      </c>
      <c r="O13" s="31" t="str" cm="1">
        <f t="array" aca="1" ref="O13" ca="1">[2]!NOM_FEUILLE('Transformation - GIPT'!$A$1)</f>
        <v>Transformation - GIPT</v>
      </c>
      <c r="P13" s="30" t="str">
        <f>Etiquettes!$J$11</f>
        <v>Répartition</v>
      </c>
      <c r="Q13" t="str">
        <f t="shared" ref="Q13" si="5">_xlfn.CONCAT(L13," = ",MROUND(D12*100,0.01)," % (",N13,")")</f>
        <v>Part de la consommation de pommes de terre pour la fabrication de produits déshydratés = 13 % (GIPT)</v>
      </c>
    </row>
    <row r="14" spans="1:19">
      <c r="A14" s="6">
        <f t="shared" si="0"/>
        <v>19</v>
      </c>
      <c r="B14" s="4" t="str">
        <f>Produits!$B$9</f>
        <v>Pommes de terre de consommation</v>
      </c>
      <c r="C14" s="4" t="str">
        <f>Secteurs!$B$5</f>
        <v>Industrie alimentaire</v>
      </c>
      <c r="D14" s="222">
        <f>'Transformation - GIPT'!K257</f>
        <v>0.67</v>
      </c>
      <c r="G14" s="4" t="str">
        <f>Etiquettes!$C$5</f>
        <v>kt</v>
      </c>
      <c r="H14" s="4" t="str">
        <f>Etiquettes!$J$4</f>
        <v>2023-24</v>
      </c>
      <c r="I14" s="31" t="str">
        <f>Etiquettes!$C$3</f>
        <v>Pomme de terre</v>
      </c>
      <c r="J14" s="6" t="s">
        <v>26</v>
      </c>
      <c r="K14" s="31" t="str">
        <f>Etiquettes!$C$6</f>
        <v>France entière</v>
      </c>
      <c r="Q14" s="6"/>
    </row>
    <row r="15" spans="1:19">
      <c r="A15" s="6">
        <f t="shared" si="0"/>
        <v>19</v>
      </c>
      <c r="B15" s="4" t="str">
        <f>Produits!$B$9</f>
        <v>Pommes de terre de consommation</v>
      </c>
      <c r="C15" s="4" t="str">
        <f>Secteurs!$B$8</f>
        <v>Fabrication de produits surgelés</v>
      </c>
      <c r="D15" s="4">
        <v>-1</v>
      </c>
      <c r="G15" s="4" t="str">
        <f>Etiquettes!$C$5</f>
        <v>kt</v>
      </c>
      <c r="H15" s="4" t="str">
        <f>Etiquettes!$J$4</f>
        <v>2023-24</v>
      </c>
      <c r="I15" s="31" t="str">
        <f>Etiquettes!$C$3</f>
        <v>Pomme de terre</v>
      </c>
      <c r="J15" s="6" t="s">
        <v>26</v>
      </c>
      <c r="K15" s="31" t="str">
        <f>Etiquettes!$C$6</f>
        <v>France entière</v>
      </c>
      <c r="L15" s="31" t="s">
        <v>453</v>
      </c>
      <c r="N15" s="4" t="str">
        <f>'Transformation - GIPT'!$B$6</f>
        <v>GIPT</v>
      </c>
      <c r="O15" s="31" t="str" cm="1">
        <f t="array" aca="1" ref="O15" ca="1">[2]!NOM_FEUILLE('Transformation - GIPT'!$A$1)</f>
        <v>Transformation - GIPT</v>
      </c>
      <c r="P15" s="30" t="str">
        <f>Etiquettes!$J$11</f>
        <v>Répartition</v>
      </c>
      <c r="Q15" t="str">
        <f t="shared" ref="Q15" si="6">_xlfn.CONCAT(L15," = ",MROUND(D14*100,0.01)," % (",N15,")")</f>
        <v>Part de la consommation de pommes de terre pour la fabrication de produits surgelés = 67 % (GIPT)</v>
      </c>
    </row>
    <row r="16" spans="1:19">
      <c r="A16" s="6">
        <f t="shared" si="0"/>
        <v>20</v>
      </c>
      <c r="B16" s="4" t="str">
        <f>Produits!$B$9</f>
        <v>Pommes de terre de consommation</v>
      </c>
      <c r="C16" s="4" t="str">
        <f>Secteurs!$B$5</f>
        <v>Industrie alimentaire</v>
      </c>
      <c r="D16" s="222">
        <f>'Transformation - GIPT'!K258</f>
        <v>0.06</v>
      </c>
      <c r="G16" s="4" t="str">
        <f>Etiquettes!$C$5</f>
        <v>kt</v>
      </c>
      <c r="H16" s="4" t="str">
        <f>Etiquettes!$J$4</f>
        <v>2023-24</v>
      </c>
      <c r="I16" s="31" t="str">
        <f>Etiquettes!$C$3</f>
        <v>Pomme de terre</v>
      </c>
      <c r="J16" s="6" t="s">
        <v>26</v>
      </c>
      <c r="K16" s="31" t="str">
        <f>Etiquettes!$C$6</f>
        <v>France entière</v>
      </c>
      <c r="Q16" s="6"/>
    </row>
    <row r="17" spans="1:17">
      <c r="A17" s="6">
        <f t="shared" si="0"/>
        <v>20</v>
      </c>
      <c r="B17" s="4" t="str">
        <f>Produits!$B$9</f>
        <v>Pommes de terre de consommation</v>
      </c>
      <c r="C17" s="4" t="str">
        <f>Secteurs!$B$9</f>
        <v>Fabrication d'autres produits</v>
      </c>
      <c r="D17" s="4">
        <v>-1</v>
      </c>
      <c r="G17" s="4" t="str">
        <f>Etiquettes!$C$5</f>
        <v>kt</v>
      </c>
      <c r="H17" s="4" t="str">
        <f>Etiquettes!$J$4</f>
        <v>2023-24</v>
      </c>
      <c r="I17" s="31" t="str">
        <f>Etiquettes!$C$3</f>
        <v>Pomme de terre</v>
      </c>
      <c r="J17" s="6" t="s">
        <v>26</v>
      </c>
      <c r="K17" s="31" t="str">
        <f>Etiquettes!$C$6</f>
        <v>France entière</v>
      </c>
      <c r="L17" s="31" t="s">
        <v>454</v>
      </c>
      <c r="N17" s="4" t="str">
        <f>'Transformation - GIPT'!$B$6</f>
        <v>GIPT</v>
      </c>
      <c r="O17" s="31" t="str" cm="1">
        <f t="array" aca="1" ref="O17" ca="1">[2]!NOM_FEUILLE('Transformation - GIPT'!$A$1)</f>
        <v>Transformation - GIPT</v>
      </c>
      <c r="P17" s="30" t="str">
        <f>Etiquettes!$J$11</f>
        <v>Répartition</v>
      </c>
      <c r="Q17" t="str">
        <f t="shared" ref="Q17" si="7">_xlfn.CONCAT(L17," = ",MROUND(D16*100,0.01)," % (",N17,")")</f>
        <v>Part de la consommation de pommes de terre pour la fabrication d'autres produits = 6 % (GIPT)</v>
      </c>
    </row>
  </sheetData>
  <mergeCells count="1">
    <mergeCell ref="S2:S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7243E-DF6A-43F8-A711-257E771A3106}">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9" ca="1">_xlfn._xlws.FILTER('Contraintes  '!G1:Q200,ISTEXT('Contraintes  '!P1:P200))</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9">_xlfn._xlws.FILTER('Contraintes  '!B2:C200,ISTEXT('Contraintes  '!P2:P200))</f>
        <v>Fécule de pommes de terre</v>
      </c>
      <c r="B2" s="4" t="str">
        <v>Autres IAA</v>
      </c>
      <c r="E2" s="4" t="str">
        <f ca="1"/>
        <v>kt</v>
      </c>
      <c r="F2" s="4" t="str">
        <f ca="1"/>
        <v>2023-24</v>
      </c>
      <c r="G2" s="4" t="str">
        <f ca="1"/>
        <v>Pomme de terre</v>
      </c>
      <c r="H2" s="4">
        <f ca="1"/>
        <v>2023</v>
      </c>
      <c r="I2" s="4" t="str">
        <f ca="1"/>
        <v>France entière</v>
      </c>
      <c r="J2" s="4" t="str">
        <f ca="1"/>
        <v>Part de la consommation de fécule par les autres IAA</v>
      </c>
      <c r="K2" s="4" t="str">
        <f ca="1"/>
        <v>Utilisation de la donnée 2023</v>
      </c>
      <c r="L2" s="4" t="str">
        <f ca="1"/>
        <v>GIPT</v>
      </c>
      <c r="M2" s="4" t="str">
        <f ca="1"/>
        <v>Transformation - GIPT</v>
      </c>
      <c r="N2" s="4" t="str">
        <f ca="1"/>
        <v>Répartition</v>
      </c>
      <c r="O2" s="4" t="str">
        <f ca="1"/>
        <v>Part de la consommation de fécule par les autres IAA = 74 % (GIPT)</v>
      </c>
    </row>
    <row r="3" spans="1:15">
      <c r="A3" s="4" t="str">
        <v>Fécule de pommes de terre</v>
      </c>
      <c r="B3" s="4" t="str">
        <v>Chimie/Pharmacie</v>
      </c>
      <c r="E3" s="4" t="str">
        <f ca="1"/>
        <v>kt</v>
      </c>
      <c r="F3" s="4" t="str">
        <f ca="1"/>
        <v>2023-24</v>
      </c>
      <c r="G3" s="4" t="str">
        <f ca="1"/>
        <v>Pomme de terre</v>
      </c>
      <c r="H3" s="4">
        <f ca="1"/>
        <v>2023</v>
      </c>
      <c r="I3" s="4" t="str">
        <f ca="1"/>
        <v>France entière</v>
      </c>
      <c r="J3" s="4" t="str">
        <f ca="1"/>
        <v>Part de la consommation de fécule par la Chimie-Pharmacie</v>
      </c>
      <c r="K3" s="4" t="str">
        <f ca="1"/>
        <v>Utilisation de la donnée 2023</v>
      </c>
      <c r="L3" s="4" t="str">
        <f ca="1"/>
        <v>GIPT</v>
      </c>
      <c r="M3" s="4" t="str">
        <f ca="1"/>
        <v>Transformation - GIPT</v>
      </c>
      <c r="N3" s="4" t="str">
        <f ca="1"/>
        <v>Répartition</v>
      </c>
      <c r="O3" s="4" t="str">
        <f ca="1"/>
        <v>Part de la consommation de fécule par la Chimie-Pharmacie = 2 % (GIPT)</v>
      </c>
    </row>
    <row r="4" spans="1:15">
      <c r="A4" s="4" t="str">
        <v>Fécule de pommes de terre</v>
      </c>
      <c r="B4" s="4" t="str">
        <v>Papetrie/Cartonnerie</v>
      </c>
      <c r="E4" s="4" t="str">
        <f ca="1"/>
        <v>kt</v>
      </c>
      <c r="F4" s="4" t="str">
        <f ca="1"/>
        <v>2023-24</v>
      </c>
      <c r="G4" s="4" t="str">
        <f ca="1"/>
        <v>Pomme de terre</v>
      </c>
      <c r="H4" s="4">
        <f ca="1"/>
        <v>2023</v>
      </c>
      <c r="I4" s="4" t="str">
        <f ca="1"/>
        <v>France entière</v>
      </c>
      <c r="J4" s="4" t="str">
        <f ca="1"/>
        <v>Part de la consommation de fécule par la Papetrie-Cartonnerie</v>
      </c>
      <c r="K4" s="4" t="str">
        <f ca="1"/>
        <v>Utilisation de la donnée 2023</v>
      </c>
      <c r="L4" s="4" t="str">
        <f ca="1"/>
        <v>GIPT</v>
      </c>
      <c r="M4" s="4" t="str">
        <f ca="1"/>
        <v>Transformation - GIPT</v>
      </c>
      <c r="N4" s="4" t="str">
        <f ca="1"/>
        <v>Répartition</v>
      </c>
      <c r="O4" s="4" t="str">
        <f ca="1"/>
        <v>Part de la consommation de fécule par la Papetrie-Cartonnerie = 6 % (GIPT)</v>
      </c>
    </row>
    <row r="5" spans="1:15">
      <c r="A5" s="4" t="str">
        <v>Fécule de pommes de terre</v>
      </c>
      <c r="B5" s="4" t="str">
        <v>Autres industries non alimentaires</v>
      </c>
      <c r="E5" s="4" t="str">
        <f ca="1"/>
        <v>kt</v>
      </c>
      <c r="F5" s="4" t="str">
        <f ca="1"/>
        <v>2023-24</v>
      </c>
      <c r="G5" s="4" t="str">
        <f ca="1"/>
        <v>Pomme de terre</v>
      </c>
      <c r="H5" s="4">
        <f ca="1"/>
        <v>2023</v>
      </c>
      <c r="I5" s="4" t="str">
        <f ca="1"/>
        <v>France entière</v>
      </c>
      <c r="J5" s="4" t="str">
        <f ca="1"/>
        <v>Part de la consommation de fécule par les autres industries non alimentaires</v>
      </c>
      <c r="K5" s="4" t="str">
        <f ca="1"/>
        <v>Utilisation de la donnée 2023</v>
      </c>
      <c r="L5" s="4" t="str">
        <f ca="1"/>
        <v>GIPT</v>
      </c>
      <c r="M5" s="4" t="str">
        <f ca="1"/>
        <v>Transformation - GIPT</v>
      </c>
      <c r="N5" s="4" t="str">
        <f ca="1"/>
        <v>Répartition</v>
      </c>
      <c r="O5" s="4" t="str">
        <f ca="1"/>
        <v>Part de la consommation de fécule par les autres industries non alimentaires = 18 % (GIPT)</v>
      </c>
    </row>
    <row r="6" spans="1:15">
      <c r="A6" s="4" t="str">
        <v>Pommes de terre de consommation</v>
      </c>
      <c r="B6" s="4" t="str">
        <v>Fabrication de chips</v>
      </c>
      <c r="E6" s="4" t="str">
        <f ca="1"/>
        <v>kt</v>
      </c>
      <c r="F6" s="4" t="str">
        <f ca="1"/>
        <v>2023-24</v>
      </c>
      <c r="G6" s="4" t="str">
        <f ca="1"/>
        <v>Pomme de terre</v>
      </c>
      <c r="H6" s="4" t="str">
        <f ca="1"/>
        <v>2023-24</v>
      </c>
      <c r="I6" s="4" t="str">
        <f ca="1"/>
        <v>France entière</v>
      </c>
      <c r="J6" s="4" t="str">
        <f ca="1"/>
        <v>Part de la consommation de pommes de terre pour la fabrication de chips</v>
      </c>
      <c r="K6" s="4">
        <f ca="1"/>
        <v>0</v>
      </c>
      <c r="L6" s="4" t="str">
        <f ca="1"/>
        <v>GIPT</v>
      </c>
      <c r="M6" s="4" t="str">
        <f ca="1"/>
        <v>Transformation - GIPT</v>
      </c>
      <c r="N6" s="4" t="str">
        <f ca="1"/>
        <v>Répartition</v>
      </c>
      <c r="O6" s="4" t="str">
        <f ca="1"/>
        <v>Part de la consommation de pommes de terre pour la fabrication de chips = 14 % (GIPT)</v>
      </c>
    </row>
    <row r="7" spans="1:15">
      <c r="A7" s="4" t="str">
        <v>Pommes de terre de consommation</v>
      </c>
      <c r="B7" s="4" t="str">
        <v>Fabrication de produits déshydratés</v>
      </c>
      <c r="E7" s="4" t="str">
        <f ca="1"/>
        <v>kt</v>
      </c>
      <c r="F7" s="4" t="str">
        <f ca="1"/>
        <v>2023-24</v>
      </c>
      <c r="G7" s="4" t="str">
        <f ca="1"/>
        <v>Pomme de terre</v>
      </c>
      <c r="H7" s="4" t="str">
        <f ca="1"/>
        <v>2023-24</v>
      </c>
      <c r="I7" s="4" t="str">
        <f ca="1"/>
        <v>France entière</v>
      </c>
      <c r="J7" s="4" t="str">
        <f ca="1"/>
        <v>Part de la consommation de pommes de terre pour la fabrication de produits déshydratés</v>
      </c>
      <c r="K7" s="4">
        <f ca="1"/>
        <v>0</v>
      </c>
      <c r="L7" s="4" t="str">
        <f ca="1"/>
        <v>GIPT</v>
      </c>
      <c r="M7" s="4" t="str">
        <f ca="1"/>
        <v>Transformation - GIPT</v>
      </c>
      <c r="N7" s="4" t="str">
        <f ca="1"/>
        <v>Répartition</v>
      </c>
      <c r="O7" s="4" t="str">
        <f ca="1"/>
        <v>Part de la consommation de pommes de terre pour la fabrication de produits déshydratés = 13 % (GIPT)</v>
      </c>
    </row>
    <row r="8" spans="1:15">
      <c r="A8" s="4" t="str">
        <v>Pommes de terre de consommation</v>
      </c>
      <c r="B8" s="4" t="str">
        <v>Fabrication de produits surgelés</v>
      </c>
      <c r="E8" s="4" t="str">
        <f ca="1"/>
        <v>kt</v>
      </c>
      <c r="F8" s="4" t="str">
        <f ca="1"/>
        <v>2023-24</v>
      </c>
      <c r="G8" s="4" t="str">
        <f ca="1"/>
        <v>Pomme de terre</v>
      </c>
      <c r="H8" s="4" t="str">
        <f ca="1"/>
        <v>2023-24</v>
      </c>
      <c r="I8" s="4" t="str">
        <f ca="1"/>
        <v>France entière</v>
      </c>
      <c r="J8" s="4" t="str">
        <f ca="1"/>
        <v>Part de la consommation de pommes de terre pour la fabrication de produits surgelés</v>
      </c>
      <c r="K8" s="4">
        <f ca="1"/>
        <v>0</v>
      </c>
      <c r="L8" s="4" t="str">
        <f ca="1"/>
        <v>GIPT</v>
      </c>
      <c r="M8" s="4" t="str">
        <f ca="1"/>
        <v>Transformation - GIPT</v>
      </c>
      <c r="N8" s="4" t="str">
        <f ca="1"/>
        <v>Répartition</v>
      </c>
      <c r="O8" s="4" t="str">
        <f ca="1"/>
        <v>Part de la consommation de pommes de terre pour la fabrication de produits surgelés = 67 % (GIPT)</v>
      </c>
    </row>
    <row r="9" spans="1:15">
      <c r="A9" s="4" t="str">
        <v>Pommes de terre de consommation</v>
      </c>
      <c r="B9" s="4" t="str">
        <v>Fabrication d'autres produits</v>
      </c>
      <c r="E9" s="4" t="str">
        <f ca="1"/>
        <v>kt</v>
      </c>
      <c r="F9" s="4" t="str">
        <f ca="1"/>
        <v>2023-24</v>
      </c>
      <c r="G9" s="4" t="str">
        <f ca="1"/>
        <v>Pomme de terre</v>
      </c>
      <c r="H9" s="4" t="str">
        <f ca="1"/>
        <v>2023-24</v>
      </c>
      <c r="I9" s="4" t="str">
        <f ca="1"/>
        <v>France entière</v>
      </c>
      <c r="J9" s="4" t="str">
        <f ca="1"/>
        <v>Part de la consommation de pommes de terre pour la fabrication d'autres produits</v>
      </c>
      <c r="K9" s="4">
        <f ca="1"/>
        <v>0</v>
      </c>
      <c r="L9" s="4" t="str">
        <f ca="1"/>
        <v>GIPT</v>
      </c>
      <c r="M9" s="4" t="str">
        <f ca="1"/>
        <v>Transformation - GIPT</v>
      </c>
      <c r="N9" s="4" t="str">
        <f ca="1"/>
        <v>Répartition</v>
      </c>
      <c r="O9" s="4" t="str">
        <f ca="1"/>
        <v>Part de la consommation de pommes de terre pour la fabrication d'autres produits = 6 % (GIPT)</v>
      </c>
    </row>
    <row r="10" spans="1:15">
      <c r="I10" s="4"/>
      <c r="J10" s="4"/>
      <c r="K10" s="4"/>
      <c r="L10" s="4"/>
      <c r="M10" s="4"/>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pans="9:14">
      <c r="I17" s="4"/>
      <c r="J17" s="4"/>
      <c r="K17" s="4"/>
      <c r="L17" s="4"/>
      <c r="M17" s="4"/>
    </row>
    <row r="18" spans="9:14">
      <c r="I18" s="4"/>
      <c r="J18" s="4"/>
      <c r="K18" s="4"/>
      <c r="L18" s="4"/>
      <c r="M18" s="4"/>
    </row>
    <row r="19" spans="9:14">
      <c r="I19" s="4"/>
      <c r="J19" s="4"/>
      <c r="K19" s="4"/>
      <c r="L19" s="4"/>
      <c r="M19" s="4"/>
    </row>
    <row r="20" spans="9:14">
      <c r="I20" s="4"/>
      <c r="J20" s="4"/>
      <c r="K20" s="4"/>
      <c r="L20" s="4"/>
      <c r="M20" s="4"/>
    </row>
    <row r="21" spans="9:14">
      <c r="I21" s="4"/>
      <c r="J21" s="4"/>
      <c r="K21" s="4"/>
      <c r="L21" s="4"/>
      <c r="M21" s="4"/>
    </row>
    <row r="22" spans="9:14">
      <c r="I22" s="4"/>
      <c r="J22" s="4"/>
      <c r="K22" s="4"/>
      <c r="L22" s="4"/>
      <c r="M22" s="4"/>
    </row>
    <row r="23" spans="9:14">
      <c r="I23" s="4"/>
      <c r="J23" s="4"/>
      <c r="K23" s="4"/>
      <c r="L23" s="4"/>
      <c r="M23" s="4"/>
    </row>
    <row r="24" spans="9:14">
      <c r="I24" s="4"/>
      <c r="J24" s="4"/>
      <c r="K24" s="4"/>
      <c r="L24" s="4"/>
      <c r="M24" s="4"/>
    </row>
    <row r="25" spans="9:14">
      <c r="I25" s="4"/>
      <c r="J25" s="4"/>
      <c r="K25" s="4"/>
      <c r="L25" s="4"/>
      <c r="M25" s="4"/>
    </row>
    <row r="26" spans="9:14">
      <c r="I26" s="4"/>
      <c r="J26" s="4"/>
      <c r="K26" s="4"/>
      <c r="L26" s="4"/>
      <c r="M26" s="4"/>
    </row>
    <row r="27" spans="9:14">
      <c r="I27" s="4"/>
      <c r="J27" s="4"/>
      <c r="K27" s="4"/>
      <c r="L27" s="4"/>
      <c r="M27" s="4"/>
    </row>
    <row r="28" spans="9:14">
      <c r="I28" s="4"/>
      <c r="J28" s="4"/>
      <c r="K28" s="4"/>
      <c r="L28" s="4"/>
      <c r="M28" s="4"/>
    </row>
    <row r="29" spans="9:14">
      <c r="I29" s="4"/>
      <c r="J29" s="4"/>
      <c r="K29" s="4"/>
      <c r="L29" s="4"/>
      <c r="M29" s="4"/>
    </row>
    <row r="30" spans="9:14">
      <c r="I30" s="4"/>
      <c r="J30" s="4"/>
      <c r="K30" s="4"/>
      <c r="L30" s="4"/>
      <c r="M30" s="4"/>
    </row>
    <row r="31" spans="9:14">
      <c r="I31" s="4"/>
      <c r="J31" s="4"/>
      <c r="K31" s="4"/>
      <c r="L31" s="4"/>
      <c r="M31" s="4"/>
    </row>
    <row r="32" spans="9:14">
      <c r="I32" s="4"/>
      <c r="J32" s="4"/>
      <c r="K32" s="4"/>
      <c r="L32" s="4"/>
      <c r="M32" s="4"/>
      <c r="N32" s="4" t="str">
        <f>IF(ISBLANK([3]Contraintes!T33),"",[3]Contraintes!T33)</f>
        <v/>
      </c>
    </row>
    <row r="33" spans="9:14">
      <c r="I33" s="4"/>
      <c r="J33" s="4"/>
      <c r="K33" s="4"/>
      <c r="L33" s="4"/>
      <c r="M33" s="4"/>
    </row>
    <row r="34" spans="9:14">
      <c r="I34" s="4"/>
      <c r="J34" s="4"/>
      <c r="K34" s="4"/>
      <c r="L34" s="4"/>
      <c r="M34" s="4"/>
      <c r="N34" s="4" t="str">
        <f>IF(ISBLANK([3]Contraintes!T35),"",[3]Contraintes!T35)</f>
        <v/>
      </c>
    </row>
    <row r="35" spans="9:14">
      <c r="I35" s="4"/>
      <c r="J35" s="4"/>
      <c r="K35" s="4"/>
      <c r="L35" s="4"/>
      <c r="M35" s="4"/>
    </row>
    <row r="36" spans="9:14">
      <c r="I36" s="4"/>
      <c r="J36" s="4"/>
      <c r="K36" s="4"/>
      <c r="L36" s="4"/>
      <c r="M36" s="4"/>
      <c r="N36" s="4" t="str">
        <f>IF(ISBLANK([3]Contraintes!T37),"",[3]Contraintes!T37)</f>
        <v/>
      </c>
    </row>
    <row r="37" spans="9:14">
      <c r="I37" s="4"/>
      <c r="J37" s="4"/>
      <c r="K37" s="4"/>
      <c r="L37" s="4"/>
      <c r="M37" s="4"/>
    </row>
    <row r="38" spans="9:14">
      <c r="I38" s="4"/>
      <c r="J38" s="4"/>
      <c r="K38" s="4"/>
      <c r="L38" s="4"/>
      <c r="M38" s="4"/>
      <c r="N38" s="4" t="str">
        <f>IF(ISBLANK([3]Contraintes!T39),"",[3]Contraintes!T39)</f>
        <v/>
      </c>
    </row>
    <row r="39" spans="9:14">
      <c r="I39" s="4"/>
      <c r="J39" s="4"/>
      <c r="K39" s="4"/>
      <c r="L39" s="4"/>
      <c r="M39" s="4"/>
    </row>
    <row r="40" spans="9:14">
      <c r="I40" s="4"/>
      <c r="J40" s="4"/>
      <c r="K40" s="4"/>
      <c r="L40" s="4"/>
      <c r="M40" s="4"/>
      <c r="N40" s="4" t="str">
        <f>IF(ISBLANK([3]Contraintes!T41),"",[3]Contraintes!T41)</f>
        <v/>
      </c>
    </row>
    <row r="41" spans="9:14">
      <c r="I41" s="4"/>
      <c r="J41" s="4"/>
      <c r="K41" s="4"/>
      <c r="L41" s="4"/>
      <c r="M41" s="4"/>
    </row>
    <row r="42" spans="9:14">
      <c r="I42" s="4"/>
      <c r="J42" s="4"/>
      <c r="K42" s="4"/>
      <c r="L42" s="4"/>
      <c r="M42" s="4"/>
      <c r="N42" s="4" t="str">
        <f>IF(ISBLANK([3]Contraintes!T43),"",[3]Contraintes!T43)</f>
        <v/>
      </c>
    </row>
    <row r="43" spans="9:14">
      <c r="I43" s="4"/>
      <c r="J43" s="4"/>
      <c r="K43" s="4"/>
      <c r="L43" s="4"/>
      <c r="M43" s="4"/>
    </row>
    <row r="44" spans="9:14">
      <c r="I44" s="4"/>
      <c r="J44" s="4"/>
      <c r="K44" s="4"/>
      <c r="L44" s="4"/>
      <c r="M44" s="4"/>
      <c r="N44" s="4" t="str">
        <f>IF(ISBLANK([3]Contraintes!T45),"",[3]Contraintes!T45)</f>
        <v/>
      </c>
    </row>
    <row r="45" spans="9:14">
      <c r="I45" s="4"/>
      <c r="J45" s="4"/>
      <c r="K45" s="4"/>
      <c r="L45" s="4"/>
      <c r="M45" s="4"/>
    </row>
    <row r="46" spans="9:14">
      <c r="I46" s="4"/>
      <c r="J46" s="4"/>
      <c r="K46" s="4"/>
      <c r="L46" s="4"/>
      <c r="M46" s="4"/>
      <c r="N46" s="4" t="str">
        <f>IF(ISBLANK([3]Contraintes!T47),"",[3]Contraintes!T47)</f>
        <v/>
      </c>
    </row>
    <row r="47" spans="9:14">
      <c r="I47" s="4"/>
      <c r="J47" s="4"/>
      <c r="K47" s="4"/>
      <c r="L47" s="4"/>
      <c r="M47" s="4"/>
    </row>
    <row r="48" spans="9:14">
      <c r="I48" s="4"/>
      <c r="J48" s="4"/>
      <c r="K48" s="4"/>
      <c r="L48" s="4"/>
      <c r="M48" s="4"/>
      <c r="N48" s="4" t="str">
        <f>IF(ISBLANK([3]Contraintes!T49),"",[3]Contraintes!T49)</f>
        <v/>
      </c>
    </row>
    <row r="49" spans="9:14">
      <c r="I49" s="4"/>
      <c r="J49" s="4"/>
      <c r="K49" s="4"/>
      <c r="L49" s="4"/>
      <c r="M49" s="4"/>
    </row>
    <row r="50" spans="9:14">
      <c r="I50" s="4"/>
      <c r="J50" s="4"/>
      <c r="K50" s="4"/>
      <c r="L50" s="4"/>
      <c r="M50" s="4"/>
      <c r="N50" s="4" t="str">
        <f>IF(ISBLANK([3]Contraintes!T51),"",[3]Contraintes!T51)</f>
        <v/>
      </c>
    </row>
    <row r="51" spans="9:14">
      <c r="I51" s="4"/>
      <c r="J51" s="4"/>
      <c r="K51" s="4"/>
      <c r="L51" s="4"/>
      <c r="M51" s="4"/>
    </row>
    <row r="52" spans="9:14">
      <c r="I52" s="4"/>
      <c r="J52" s="4"/>
      <c r="K52" s="4"/>
      <c r="L52" s="4"/>
      <c r="M52" s="4"/>
      <c r="N52" s="4" t="str">
        <f>IF(ISBLANK([3]Contraintes!T53),"",[3]Contraintes!T53)</f>
        <v/>
      </c>
    </row>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CB878-0128-450B-BFB8-7204F7493224}">
  <sheetPr>
    <tabColor rgb="FFFFC000"/>
  </sheetPr>
  <dimension ref="A1:T446"/>
  <sheetViews>
    <sheetView topLeftCell="C151" workbookViewId="0">
      <selection activeCell="M181" sqref="M181"/>
    </sheetView>
  </sheetViews>
  <sheetFormatPr baseColWidth="10" defaultRowHeight="14.4"/>
  <cols>
    <col min="1" max="1" width="12.109375" style="223" bestFit="1" customWidth="1"/>
    <col min="2" max="2" width="42.77734375" style="223" bestFit="1" customWidth="1"/>
    <col min="4" max="4" width="11.5546875" customWidth="1"/>
  </cols>
  <sheetData>
    <row r="1" spans="1:3" s="223" customFormat="1" ht="15" thickBot="1">
      <c r="A1" s="263" t="s">
        <v>194</v>
      </c>
      <c r="B1" s="264"/>
    </row>
    <row r="2" spans="1:3" s="223" customFormat="1">
      <c r="A2" s="42" t="s">
        <v>195</v>
      </c>
      <c r="B2" s="43" t="s">
        <v>427</v>
      </c>
    </row>
    <row r="3" spans="1:3" s="223" customFormat="1">
      <c r="A3" s="44" t="s">
        <v>10</v>
      </c>
      <c r="B3" s="45" t="s">
        <v>428</v>
      </c>
    </row>
    <row r="4" spans="1:3" s="223" customFormat="1">
      <c r="A4" s="44" t="s">
        <v>22</v>
      </c>
      <c r="B4" s="45" t="s">
        <v>40</v>
      </c>
    </row>
    <row r="5" spans="1:3" s="223" customFormat="1">
      <c r="A5" s="44" t="s">
        <v>20</v>
      </c>
      <c r="B5" s="45" t="s">
        <v>429</v>
      </c>
    </row>
    <row r="6" spans="1:3" s="223" customFormat="1">
      <c r="A6" s="44" t="s">
        <v>28</v>
      </c>
      <c r="B6" s="4" t="s">
        <v>366</v>
      </c>
    </row>
    <row r="7" spans="1:3" s="223" customFormat="1" ht="15" thickBot="1">
      <c r="A7" s="46" t="s">
        <v>193</v>
      </c>
      <c r="B7" s="47" t="s">
        <v>199</v>
      </c>
    </row>
    <row r="8" spans="1:3">
      <c r="C8" s="250" t="s">
        <v>379</v>
      </c>
    </row>
    <row r="35" spans="3:3">
      <c r="C35" s="250" t="s">
        <v>382</v>
      </c>
    </row>
    <row r="65" spans="3:20">
      <c r="C65" s="250" t="s">
        <v>383</v>
      </c>
    </row>
    <row r="71" spans="3:20">
      <c r="S71" t="s">
        <v>380</v>
      </c>
    </row>
    <row r="72" spans="3:20">
      <c r="S72" s="254">
        <v>600</v>
      </c>
      <c r="T72" t="s">
        <v>381</v>
      </c>
    </row>
    <row r="87" spans="3:3">
      <c r="C87" s="250" t="s">
        <v>384</v>
      </c>
    </row>
    <row r="150" spans="3:13">
      <c r="C150" s="250" t="s">
        <v>385</v>
      </c>
    </row>
    <row r="157" spans="3:13">
      <c r="L157" t="s">
        <v>438</v>
      </c>
      <c r="M157" t="s">
        <v>386</v>
      </c>
    </row>
    <row r="158" spans="3:13">
      <c r="L158" t="s">
        <v>300</v>
      </c>
      <c r="M158" s="254">
        <v>500</v>
      </c>
    </row>
    <row r="159" spans="3:13">
      <c r="L159" t="s">
        <v>340</v>
      </c>
      <c r="M159" s="254">
        <v>1600</v>
      </c>
    </row>
    <row r="171" spans="3:3">
      <c r="C171" s="250" t="s">
        <v>400</v>
      </c>
    </row>
    <row r="180" spans="10:17">
      <c r="J180" t="s">
        <v>300</v>
      </c>
      <c r="K180" t="s">
        <v>388</v>
      </c>
      <c r="L180" t="s">
        <v>389</v>
      </c>
      <c r="M180" t="s">
        <v>390</v>
      </c>
      <c r="N180" t="s">
        <v>391</v>
      </c>
      <c r="O180" t="s">
        <v>392</v>
      </c>
      <c r="P180" t="s">
        <v>393</v>
      </c>
      <c r="Q180" t="s">
        <v>394</v>
      </c>
    </row>
    <row r="181" spans="10:17">
      <c r="J181" t="s">
        <v>387</v>
      </c>
      <c r="K181">
        <v>1164.307</v>
      </c>
      <c r="L181">
        <v>950.06100000000004</v>
      </c>
      <c r="M181" s="254">
        <v>981.63499999999999</v>
      </c>
      <c r="N181">
        <v>957.02</v>
      </c>
      <c r="O181">
        <v>1113.3230000000001</v>
      </c>
      <c r="P181">
        <v>800.96799999999996</v>
      </c>
      <c r="Q181" s="254">
        <v>667.505</v>
      </c>
    </row>
    <row r="203" spans="10:11">
      <c r="J203" t="s">
        <v>471</v>
      </c>
      <c r="K203" t="s">
        <v>399</v>
      </c>
    </row>
    <row r="204" spans="10:11">
      <c r="J204" t="s">
        <v>395</v>
      </c>
      <c r="K204" s="255">
        <v>0.74</v>
      </c>
    </row>
    <row r="205" spans="10:11">
      <c r="J205" t="s">
        <v>396</v>
      </c>
      <c r="K205" s="255">
        <v>0.02</v>
      </c>
    </row>
    <row r="206" spans="10:11">
      <c r="J206" t="s">
        <v>397</v>
      </c>
      <c r="K206" s="255">
        <v>0.06</v>
      </c>
    </row>
    <row r="207" spans="10:11">
      <c r="J207" t="s">
        <v>398</v>
      </c>
      <c r="K207" s="255">
        <v>0.18</v>
      </c>
    </row>
    <row r="218" spans="3:3">
      <c r="C218" s="250" t="s">
        <v>401</v>
      </c>
    </row>
    <row r="230" spans="10:16">
      <c r="J230" t="s">
        <v>405</v>
      </c>
      <c r="K230" t="s">
        <v>389</v>
      </c>
      <c r="L230" t="s">
        <v>390</v>
      </c>
      <c r="M230" t="s">
        <v>391</v>
      </c>
      <c r="N230" t="s">
        <v>392</v>
      </c>
      <c r="O230" t="s">
        <v>393</v>
      </c>
      <c r="P230" t="s">
        <v>394</v>
      </c>
    </row>
    <row r="231" spans="10:16">
      <c r="J231" t="s">
        <v>402</v>
      </c>
      <c r="K231">
        <v>958</v>
      </c>
      <c r="L231" s="254">
        <v>938</v>
      </c>
      <c r="M231">
        <v>987</v>
      </c>
      <c r="N231">
        <v>1054</v>
      </c>
      <c r="O231">
        <v>1058</v>
      </c>
      <c r="P231" s="254">
        <v>1235</v>
      </c>
    </row>
    <row r="232" spans="10:16">
      <c r="J232" t="s">
        <v>403</v>
      </c>
      <c r="K232">
        <v>152</v>
      </c>
      <c r="L232" s="254">
        <v>97</v>
      </c>
      <c r="M232">
        <v>80</v>
      </c>
      <c r="N232">
        <v>136</v>
      </c>
      <c r="O232">
        <v>114</v>
      </c>
      <c r="P232" s="254">
        <v>130</v>
      </c>
    </row>
    <row r="233" spans="10:16">
      <c r="J233" t="s">
        <v>404</v>
      </c>
      <c r="K233">
        <v>153</v>
      </c>
      <c r="L233" s="254">
        <v>145</v>
      </c>
      <c r="M233">
        <v>123</v>
      </c>
      <c r="N233">
        <v>167</v>
      </c>
      <c r="O233">
        <v>252</v>
      </c>
      <c r="P233" s="254">
        <v>244</v>
      </c>
    </row>
    <row r="244" spans="10:11">
      <c r="J244" s="252"/>
    </row>
    <row r="254" spans="10:11">
      <c r="J254" t="s">
        <v>406</v>
      </c>
      <c r="K254" t="s">
        <v>407</v>
      </c>
    </row>
    <row r="255" spans="10:11">
      <c r="J255" t="s">
        <v>408</v>
      </c>
      <c r="K255" s="255">
        <v>0.14000000000000001</v>
      </c>
    </row>
    <row r="256" spans="10:11">
      <c r="J256" t="s">
        <v>409</v>
      </c>
      <c r="K256" s="255">
        <v>0.13</v>
      </c>
    </row>
    <row r="257" spans="5:11">
      <c r="J257" t="s">
        <v>410</v>
      </c>
      <c r="K257" s="255">
        <v>0.67</v>
      </c>
    </row>
    <row r="258" spans="5:11">
      <c r="J258" t="s">
        <v>411</v>
      </c>
      <c r="K258" s="255">
        <v>0.06</v>
      </c>
    </row>
    <row r="270" spans="5:11">
      <c r="E270" s="251"/>
    </row>
    <row r="280" spans="10:15">
      <c r="J280" t="s">
        <v>414</v>
      </c>
      <c r="K280" t="s">
        <v>390</v>
      </c>
      <c r="L280" t="s">
        <v>391</v>
      </c>
      <c r="M280" t="s">
        <v>392</v>
      </c>
      <c r="N280" t="s">
        <v>393</v>
      </c>
      <c r="O280" t="s">
        <v>394</v>
      </c>
    </row>
    <row r="281" spans="10:15">
      <c r="J281" t="s">
        <v>408</v>
      </c>
      <c r="K281" s="254">
        <v>7.5</v>
      </c>
      <c r="L281">
        <v>8.9</v>
      </c>
      <c r="M281">
        <v>10</v>
      </c>
      <c r="N281">
        <v>11.1</v>
      </c>
      <c r="O281" s="254">
        <v>11.1</v>
      </c>
    </row>
    <row r="282" spans="10:15">
      <c r="J282" t="s">
        <v>409</v>
      </c>
      <c r="K282" s="254">
        <v>24.9</v>
      </c>
      <c r="L282">
        <v>23.8</v>
      </c>
      <c r="M282">
        <v>23.6</v>
      </c>
      <c r="N282">
        <v>21.9</v>
      </c>
      <c r="O282" s="254">
        <v>20.6</v>
      </c>
    </row>
    <row r="283" spans="10:15">
      <c r="J283" t="s">
        <v>412</v>
      </c>
      <c r="K283" s="254">
        <v>291.8</v>
      </c>
      <c r="L283">
        <v>318.10000000000002</v>
      </c>
      <c r="M283">
        <v>399.3</v>
      </c>
      <c r="N283">
        <v>454.1</v>
      </c>
      <c r="O283" s="254">
        <v>492.9</v>
      </c>
    </row>
    <row r="284" spans="10:15">
      <c r="J284" t="s">
        <v>413</v>
      </c>
      <c r="K284" s="254">
        <v>4.7</v>
      </c>
      <c r="L284">
        <v>4.5999999999999996</v>
      </c>
      <c r="M284">
        <v>4.0999999999999996</v>
      </c>
      <c r="N284">
        <v>4.8</v>
      </c>
      <c r="O284" s="254">
        <v>5.2</v>
      </c>
    </row>
    <row r="303" spans="10:14">
      <c r="J303" t="s">
        <v>415</v>
      </c>
      <c r="K303" t="s">
        <v>391</v>
      </c>
      <c r="L303" t="s">
        <v>392</v>
      </c>
      <c r="M303" t="s">
        <v>393</v>
      </c>
      <c r="N303" t="s">
        <v>394</v>
      </c>
    </row>
    <row r="304" spans="10:14">
      <c r="J304" t="s">
        <v>408</v>
      </c>
      <c r="K304">
        <v>-54.2</v>
      </c>
      <c r="L304">
        <v>-52.9</v>
      </c>
      <c r="M304">
        <v>-47.3</v>
      </c>
      <c r="N304">
        <v>-53.9</v>
      </c>
    </row>
    <row r="305" spans="10:14">
      <c r="J305" t="s">
        <v>409</v>
      </c>
      <c r="K305">
        <v>-15.2</v>
      </c>
      <c r="L305">
        <v>-18.8</v>
      </c>
      <c r="M305">
        <v>-22.6</v>
      </c>
      <c r="N305">
        <v>-26.9</v>
      </c>
    </row>
    <row r="306" spans="10:14">
      <c r="J306" t="s">
        <v>412</v>
      </c>
      <c r="K306">
        <v>-251.8</v>
      </c>
      <c r="L306">
        <v>-210.7</v>
      </c>
      <c r="M306">
        <v>-170</v>
      </c>
      <c r="N306">
        <v>-61</v>
      </c>
    </row>
    <row r="307" spans="10:14">
      <c r="J307" t="s">
        <v>413</v>
      </c>
      <c r="K307">
        <v>-42</v>
      </c>
      <c r="L307">
        <v>-41.5</v>
      </c>
      <c r="M307">
        <v>-42.3</v>
      </c>
      <c r="N307">
        <v>-42.7</v>
      </c>
    </row>
    <row r="309" spans="10:14">
      <c r="J309" s="253" t="s">
        <v>416</v>
      </c>
      <c r="K309" s="253" t="s">
        <v>391</v>
      </c>
      <c r="L309" s="253" t="s">
        <v>392</v>
      </c>
      <c r="M309" s="253" t="s">
        <v>393</v>
      </c>
      <c r="N309" s="253" t="s">
        <v>394</v>
      </c>
    </row>
    <row r="310" spans="10:14">
      <c r="J310" s="253" t="s">
        <v>408</v>
      </c>
      <c r="K310" s="253">
        <f t="shared" ref="K310:N313" si="0">L281-K304</f>
        <v>63.1</v>
      </c>
      <c r="L310" s="253">
        <f t="shared" si="0"/>
        <v>62.9</v>
      </c>
      <c r="M310" s="253">
        <f t="shared" si="0"/>
        <v>58.4</v>
      </c>
      <c r="N310" s="256">
        <f t="shared" si="0"/>
        <v>65</v>
      </c>
    </row>
    <row r="311" spans="10:14">
      <c r="J311" s="253" t="s">
        <v>409</v>
      </c>
      <c r="K311" s="253">
        <f t="shared" si="0"/>
        <v>39</v>
      </c>
      <c r="L311" s="253">
        <f t="shared" si="0"/>
        <v>42.400000000000006</v>
      </c>
      <c r="M311" s="253">
        <f t="shared" si="0"/>
        <v>44.5</v>
      </c>
      <c r="N311" s="256">
        <f t="shared" si="0"/>
        <v>47.5</v>
      </c>
    </row>
    <row r="312" spans="10:14">
      <c r="J312" s="253" t="s">
        <v>412</v>
      </c>
      <c r="K312" s="253">
        <f t="shared" si="0"/>
        <v>569.90000000000009</v>
      </c>
      <c r="L312" s="253">
        <f t="shared" si="0"/>
        <v>610</v>
      </c>
      <c r="M312" s="253">
        <f t="shared" si="0"/>
        <v>624.1</v>
      </c>
      <c r="N312" s="256">
        <f t="shared" si="0"/>
        <v>553.9</v>
      </c>
    </row>
    <row r="313" spans="10:14">
      <c r="J313" s="253" t="s">
        <v>413</v>
      </c>
      <c r="K313" s="253">
        <f t="shared" si="0"/>
        <v>46.6</v>
      </c>
      <c r="L313" s="253">
        <f t="shared" si="0"/>
        <v>45.6</v>
      </c>
      <c r="M313" s="253">
        <f t="shared" si="0"/>
        <v>47.099999999999994</v>
      </c>
      <c r="N313" s="256">
        <f t="shared" si="0"/>
        <v>47.900000000000006</v>
      </c>
    </row>
    <row r="326" spans="10:14">
      <c r="J326" t="s">
        <v>417</v>
      </c>
      <c r="K326" t="s">
        <v>391</v>
      </c>
      <c r="L326" t="s">
        <v>392</v>
      </c>
      <c r="M326" t="s">
        <v>393</v>
      </c>
      <c r="N326" t="s">
        <v>394</v>
      </c>
    </row>
    <row r="327" spans="10:14">
      <c r="J327" t="s">
        <v>418</v>
      </c>
      <c r="K327">
        <v>312</v>
      </c>
      <c r="L327">
        <v>311</v>
      </c>
      <c r="M327">
        <v>308</v>
      </c>
      <c r="N327" s="254">
        <v>314</v>
      </c>
    </row>
    <row r="441" spans="10:13">
      <c r="J441" t="s">
        <v>419</v>
      </c>
      <c r="K441" t="s">
        <v>426</v>
      </c>
      <c r="L441" t="s">
        <v>420</v>
      </c>
      <c r="M441" t="s">
        <v>421</v>
      </c>
    </row>
    <row r="442" spans="10:13">
      <c r="J442" t="s">
        <v>408</v>
      </c>
      <c r="K442" s="254">
        <v>60</v>
      </c>
      <c r="L442" s="254">
        <v>3</v>
      </c>
      <c r="M442" s="254">
        <v>0</v>
      </c>
    </row>
    <row r="443" spans="10:13">
      <c r="J443" t="s">
        <v>422</v>
      </c>
      <c r="K443" s="254">
        <v>25</v>
      </c>
      <c r="L443" s="254">
        <v>1</v>
      </c>
      <c r="M443" s="254">
        <v>15</v>
      </c>
    </row>
    <row r="444" spans="10:13">
      <c r="J444" t="s">
        <v>423</v>
      </c>
      <c r="K444" s="254">
        <v>5</v>
      </c>
      <c r="L444" s="254">
        <v>25</v>
      </c>
      <c r="M444" s="254">
        <v>55</v>
      </c>
    </row>
    <row r="445" spans="10:13">
      <c r="J445" t="s">
        <v>424</v>
      </c>
      <c r="K445" s="254">
        <v>140</v>
      </c>
      <c r="L445" s="254">
        <v>190</v>
      </c>
      <c r="M445" s="254">
        <v>30</v>
      </c>
    </row>
    <row r="446" spans="10:13">
      <c r="J446" t="s">
        <v>425</v>
      </c>
      <c r="K446" s="254">
        <v>120</v>
      </c>
      <c r="L446" s="254">
        <v>35</v>
      </c>
      <c r="M446" s="254">
        <v>30</v>
      </c>
    </row>
  </sheetData>
  <mergeCells count="1">
    <mergeCell ref="A1:B1"/>
  </mergeCells>
  <phoneticPr fontId="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4E7E7-2B3B-4757-8E5C-6EB7D17D51BC}">
  <sheetPr>
    <tabColor rgb="FF92D050"/>
  </sheetPr>
  <dimension ref="A1:Q8"/>
  <sheetViews>
    <sheetView workbookViewId="0">
      <pane xSplit="2" ySplit="1" topLeftCell="C2" activePane="bottomRight" state="frozen"/>
      <selection activeCell="B4" sqref="B4"/>
      <selection pane="topRight" activeCell="B4" sqref="B4"/>
      <selection pane="bottomLeft" activeCell="B4" sqref="B4"/>
      <selection pane="bottomRight" activeCell="F3" sqref="F3"/>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Produits!$B$21</f>
        <v>Pommes de terre de consommation - Production sous contrat</v>
      </c>
      <c r="B2" s="4" t="str">
        <f>Secteurs!$B$5</f>
        <v>Industrie alimentaire</v>
      </c>
      <c r="C2" s="221">
        <f>'Transformation - FranceAgriMer'!K14</f>
        <v>836</v>
      </c>
      <c r="D2" s="4"/>
      <c r="E2" s="4" t="str">
        <f>Etiquettes!$C$5</f>
        <v>kt</v>
      </c>
      <c r="F2" s="30" t="s">
        <v>24</v>
      </c>
      <c r="G2" s="31" t="str">
        <f>Etiquettes!$C$3</f>
        <v>Pomme de terre</v>
      </c>
      <c r="H2" s="6" t="s">
        <v>24</v>
      </c>
      <c r="I2" s="31" t="str">
        <f>Etiquettes!$C$6</f>
        <v>France entière</v>
      </c>
      <c r="J2" s="31" t="s">
        <v>448</v>
      </c>
      <c r="K2" s="31"/>
      <c r="L2" s="4" t="str">
        <f>'Transformation - FranceAgriMer'!$B$6</f>
        <v>FranceAgriMer</v>
      </c>
      <c r="M2" s="31" t="str" cm="1">
        <f t="array" aca="1" ref="M2" ca="1">[2]!NOM_FEUILLE('Transformation - FranceAgriMer'!$A$1)</f>
        <v>Transformation - FranceAgriMer</v>
      </c>
      <c r="N2" s="30" t="str">
        <f>Etiquettes!$H$11</f>
        <v>Volume</v>
      </c>
      <c r="O2" s="31" t="str">
        <f>_xlfn.CONCAT(J2,IF(OR(ISBLANK(C2),ISERROR(C2)),"",_xlfn.CONCAT(" = ",MROUND(C2,1)," ",E2," (",L2,")")))</f>
        <v>Consommation de pommes de terre produites sous contrat par l'industrie alimentaire = 836 kt (FranceAgriMer)</v>
      </c>
    </row>
    <row r="3" spans="1:17">
      <c r="A3" s="4" t="str">
        <f>Produits!$B$22</f>
        <v>Pommes de terre de consommation - Production hors contrat</v>
      </c>
      <c r="B3" s="4" t="str">
        <f>Secteurs!$B$5</f>
        <v>Industrie alimentaire</v>
      </c>
      <c r="C3" s="221">
        <f>'Transformation - FranceAgriMer'!K15</f>
        <v>85</v>
      </c>
      <c r="E3" s="4" t="str">
        <f>Etiquettes!$C$5</f>
        <v>kt</v>
      </c>
      <c r="F3" s="30" t="s">
        <v>24</v>
      </c>
      <c r="G3" s="31" t="str">
        <f>Etiquettes!$C$3</f>
        <v>Pomme de terre</v>
      </c>
      <c r="H3" s="6" t="s">
        <v>24</v>
      </c>
      <c r="I3" s="31" t="str">
        <f>Etiquettes!$C$6</f>
        <v>France entière</v>
      </c>
      <c r="J3" s="31" t="s">
        <v>449</v>
      </c>
      <c r="L3" s="4" t="str">
        <f>'Transformation - FranceAgriMer'!$B$6</f>
        <v>FranceAgriMer</v>
      </c>
      <c r="M3" s="31" t="str" cm="1">
        <f t="array" aca="1" ref="M3" ca="1">[2]!NOM_FEUILLE('Transformation - FranceAgriMer'!$A$1)</f>
        <v>Transformation - FranceAgriMer</v>
      </c>
      <c r="N3" s="30" t="str">
        <f>Etiquettes!$H$11</f>
        <v>Volume</v>
      </c>
      <c r="O3" s="31" t="str">
        <f>_xlfn.CONCAT(J3,IF(OR(ISBLANK(C3),ISERROR(C3)),"",_xlfn.CONCAT(" = ",MROUND(C3,1)," ",E3," (",L3,")")))</f>
        <v>Consommation de pommes de terre produites hors contrat par l'industrie alimentaire = 85 kt (FranceAgriMer)</v>
      </c>
    </row>
    <row r="4" spans="1:17">
      <c r="A4" s="4" t="str">
        <f>Produits!$B$23</f>
        <v>Pommes de terre de consommation - Importation</v>
      </c>
      <c r="B4" s="4" t="str">
        <f>Secteurs!$B$5</f>
        <v>Industrie alimentaire</v>
      </c>
      <c r="C4" s="221">
        <f>'Transformation - FranceAgriMer'!K16</f>
        <v>197</v>
      </c>
      <c r="D4" s="4"/>
      <c r="E4" s="4" t="str">
        <f>Etiquettes!$C$5</f>
        <v>kt</v>
      </c>
      <c r="F4" s="30" t="s">
        <v>24</v>
      </c>
      <c r="G4" s="31" t="str">
        <f>Etiquettes!$C$3</f>
        <v>Pomme de terre</v>
      </c>
      <c r="H4" s="6" t="s">
        <v>24</v>
      </c>
      <c r="I4" s="31" t="str">
        <f>Etiquettes!$C$6</f>
        <v>France entière</v>
      </c>
      <c r="J4" s="31" t="s">
        <v>450</v>
      </c>
      <c r="K4" s="31"/>
      <c r="L4" s="4" t="str">
        <f>'Transformation - FranceAgriMer'!$B$6</f>
        <v>FranceAgriMer</v>
      </c>
      <c r="M4" s="31" t="str" cm="1">
        <f t="array" aca="1" ref="M4" ca="1">[2]!NOM_FEUILLE('Transformation - FranceAgriMer'!$A$1)</f>
        <v>Transformation - FranceAgriMer</v>
      </c>
      <c r="N4" s="30" t="str">
        <f>Etiquettes!$H$11</f>
        <v>Volume</v>
      </c>
      <c r="O4" s="31" t="str">
        <f>_xlfn.CONCAT(J4,IF(OR(ISBLANK(C4),ISERROR(C4)),"",_xlfn.CONCAT(" = ",MROUND(C4,1)," ",E4," (",L4,")")))</f>
        <v>Consommation de pommes de terre importées par l'industrie alimentaire = 197 kt (FranceAgriMer)</v>
      </c>
    </row>
    <row r="5" spans="1:17">
      <c r="A5" s="4" t="str">
        <f>Produits!$B$26</f>
        <v>Produits finis</v>
      </c>
      <c r="B5" s="4" t="str">
        <f>Secteurs!$B$12</f>
        <v>A domicile</v>
      </c>
      <c r="C5" s="221">
        <f>'Transformation - FranceAgriMer'!J143</f>
        <v>336</v>
      </c>
      <c r="E5" s="4" t="str">
        <f>Etiquettes!$C$5</f>
        <v>kt</v>
      </c>
      <c r="F5" s="30" t="s">
        <v>24</v>
      </c>
      <c r="G5" s="31" t="str">
        <f>Etiquettes!$C$3</f>
        <v>Pomme de terre</v>
      </c>
      <c r="H5" s="6" t="s">
        <v>24</v>
      </c>
      <c r="I5" s="31" t="str">
        <f>Etiquettes!$C$6</f>
        <v>France entière</v>
      </c>
      <c r="J5" s="31" t="s">
        <v>490</v>
      </c>
      <c r="L5" s="4" t="str">
        <f>'Transformation - FranceAgriMer'!$B$6</f>
        <v>FranceAgriMer</v>
      </c>
      <c r="M5" s="31" t="str" cm="1">
        <f t="array" aca="1" ref="M5" ca="1">[2]!NOM_FEUILLE('Transformation - FranceAgriMer'!$A$1)</f>
        <v>Transformation - FranceAgriMer</v>
      </c>
      <c r="N5" s="30" t="str">
        <f>Etiquettes!$H$11</f>
        <v>Volume</v>
      </c>
      <c r="O5" s="31" t="str">
        <f t="shared" ref="O5" si="0">_xlfn.CONCAT(J5,IF(OR(ISBLANK(C5),ISERROR(C5)),"",_xlfn.CONCAT(" = ",MROUND(C5,1)," ",E5," (",L5,")")))</f>
        <v>Consommation de produits finis à domicile = 336 kt (FranceAgriMer)</v>
      </c>
    </row>
    <row r="6" spans="1:17">
      <c r="J6" s="31"/>
    </row>
    <row r="7" spans="1:17">
      <c r="J7" s="31"/>
    </row>
    <row r="8" spans="1:17">
      <c r="J8" s="31"/>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2A75-D548-4AD6-97F9-F6C4374E801D}">
  <sheetPr>
    <tabColor rgb="FF92D050"/>
  </sheetPr>
  <dimension ref="A1:S11"/>
  <sheetViews>
    <sheetView workbookViewId="0">
      <pane xSplit="3" ySplit="1" topLeftCell="D2" activePane="bottomRight" state="frozen"/>
      <selection activeCell="B4" sqref="B4"/>
      <selection pane="topRight" activeCell="B4" sqref="B4"/>
      <selection pane="bottomLeft" activeCell="B4" sqref="B4"/>
      <selection pane="bottomRight" activeCell="M19" sqref="M19"/>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7" width="18.6640625" style="4" customWidth="1"/>
    <col min="18" max="18" width="11.6640625" style="4" bestFit="1" customWidth="1"/>
    <col min="19" max="19" width="13.109375" style="4" customWidth="1"/>
    <col min="20" max="16384" width="9.109375" style="4"/>
  </cols>
  <sheetData>
    <row r="1" spans="1:19" ht="38.4" thickBot="1">
      <c r="A1" s="25" t="s">
        <v>328</v>
      </c>
      <c r="B1" s="26" t="s">
        <v>138</v>
      </c>
      <c r="C1" s="26" t="s">
        <v>139</v>
      </c>
      <c r="D1" s="26" t="s">
        <v>329</v>
      </c>
      <c r="E1" s="26" t="s">
        <v>330</v>
      </c>
      <c r="F1" s="26" t="s">
        <v>331</v>
      </c>
      <c r="G1" s="27" t="str">
        <f>Etiquettes!$A$5</f>
        <v>Unité</v>
      </c>
      <c r="H1" s="27" t="str">
        <f>Etiquettes!$A$4</f>
        <v>Campagne</v>
      </c>
      <c r="I1" s="27" t="str">
        <f>Etiquettes!$A$3</f>
        <v>Filière</v>
      </c>
      <c r="J1" s="27" t="str">
        <f>Etiquettes!$A$7</f>
        <v>Périmètre temporel - Source</v>
      </c>
      <c r="K1" s="27" t="str">
        <f>Etiquettes!$A$6</f>
        <v>Périmètre géographique</v>
      </c>
      <c r="L1" s="27" t="str">
        <f>Etiquettes!$A$12</f>
        <v>Traduction</v>
      </c>
      <c r="M1" s="27" t="str">
        <f>Etiquettes!$A$10</f>
        <v>Hypothèse</v>
      </c>
      <c r="N1" s="27" t="str">
        <f>Etiquettes!$A$9</f>
        <v>Source</v>
      </c>
      <c r="O1" s="27" t="str">
        <f>Etiquettes!$A$13</f>
        <v>Onglet source fichier Excel</v>
      </c>
      <c r="P1" s="27" t="str">
        <f>Etiquettes!$A$11</f>
        <v>Type de donnée collectée</v>
      </c>
      <c r="Q1" s="27" t="str">
        <f>Etiquettes!$A$8</f>
        <v>Information collectée</v>
      </c>
      <c r="R1" s="26" t="s">
        <v>142</v>
      </c>
      <c r="S1" s="28" t="s">
        <v>143</v>
      </c>
    </row>
    <row r="2" spans="1:19" ht="14.4" customHeight="1">
      <c r="A2" s="6">
        <f>'Contraintes  '!A16+1</f>
        <v>21</v>
      </c>
      <c r="B2" s="4" t="str">
        <f>Produits!$B$25</f>
        <v>Fécule de pommes de terre</v>
      </c>
      <c r="C2" s="4" t="str">
        <f>Secteurs!$B$10</f>
        <v>Débouchés</v>
      </c>
      <c r="D2" s="222">
        <f>'Transformation - FranceAgriMer'!J41</f>
        <v>0.7</v>
      </c>
      <c r="G2" s="4" t="str">
        <f>Etiquettes!$C$5</f>
        <v>kt</v>
      </c>
      <c r="H2" s="4" t="str">
        <f>Etiquettes!$I$4</f>
        <v>2019-20</v>
      </c>
      <c r="I2" s="31" t="str">
        <f>Etiquettes!$C$3</f>
        <v>Pomme de terre</v>
      </c>
      <c r="J2" s="6">
        <v>2019</v>
      </c>
      <c r="K2" s="31" t="str">
        <f>Etiquettes!$C$6</f>
        <v>France entière</v>
      </c>
      <c r="S2" s="261" t="s">
        <v>444</v>
      </c>
    </row>
    <row r="3" spans="1:19">
      <c r="A3" s="6">
        <f>'Contraintes  '!A17+1</f>
        <v>21</v>
      </c>
      <c r="B3" s="4" t="str">
        <f>Produits!$B$25</f>
        <v>Fécule de pommes de terre</v>
      </c>
      <c r="C3" s="4" t="str">
        <f>Secteurs!$B$17</f>
        <v>Autres IAA</v>
      </c>
      <c r="D3" s="4">
        <v>-1</v>
      </c>
      <c r="G3" s="4" t="str">
        <f>Etiquettes!$C$5</f>
        <v>kt</v>
      </c>
      <c r="H3" s="4" t="str">
        <f>Etiquettes!$I$4</f>
        <v>2019-20</v>
      </c>
      <c r="I3" s="31" t="str">
        <f>Etiquettes!$C$3</f>
        <v>Pomme de terre</v>
      </c>
      <c r="J3" s="6">
        <v>2019</v>
      </c>
      <c r="K3" s="31" t="str">
        <f>Etiquettes!$C$6</f>
        <v>France entière</v>
      </c>
      <c r="L3" s="31" t="s">
        <v>442</v>
      </c>
      <c r="M3" s="31" t="s">
        <v>510</v>
      </c>
      <c r="N3" s="4" t="str">
        <f>'Transformation - FranceAgriMer'!$B$6</f>
        <v>FranceAgriMer</v>
      </c>
      <c r="O3" s="31" t="str" cm="1">
        <f t="array" aca="1" ref="O3" ca="1">[2]!NOM_FEUILLE('Transformation - FranceAgriMer'!$A$1)</f>
        <v>Transformation - FranceAgriMer</v>
      </c>
      <c r="P3" s="30" t="str">
        <f>Etiquettes!$J$11</f>
        <v>Répartition</v>
      </c>
      <c r="Q3" t="str">
        <f>_xlfn.CONCAT(L3," = ",MROUND(D2*100,0.01)," % (",N3,")")</f>
        <v>Part de la consommation de fécule par les autres IAA = 70 % (FranceAgriMer)</v>
      </c>
      <c r="S3" s="262"/>
    </row>
    <row r="4" spans="1:19">
      <c r="A4" s="6">
        <f>A2+1</f>
        <v>22</v>
      </c>
      <c r="B4" s="4" t="str">
        <f>Produits!$B$25</f>
        <v>Fécule de pommes de terre</v>
      </c>
      <c r="C4" s="4" t="str">
        <f>Secteurs!$B$10</f>
        <v>Débouchés</v>
      </c>
      <c r="D4" s="222">
        <f>'Transformation - FranceAgriMer'!J42</f>
        <v>0.06</v>
      </c>
      <c r="G4" s="4" t="str">
        <f>Etiquettes!$C$5</f>
        <v>kt</v>
      </c>
      <c r="H4" s="4" t="str">
        <f>Etiquettes!$I$4</f>
        <v>2019-20</v>
      </c>
      <c r="I4" s="31" t="str">
        <f>Etiquettes!$C$3</f>
        <v>Pomme de terre</v>
      </c>
      <c r="J4" s="6">
        <v>2019</v>
      </c>
      <c r="K4" s="31" t="str">
        <f>Etiquettes!$C$6</f>
        <v>France entière</v>
      </c>
      <c r="Q4" s="6"/>
      <c r="S4" s="262"/>
    </row>
    <row r="5" spans="1:19">
      <c r="A5" s="6">
        <f t="shared" ref="A5:A11" si="0">A3+1</f>
        <v>22</v>
      </c>
      <c r="B5" s="4" t="str">
        <f>Produits!$B$25</f>
        <v>Fécule de pommes de terre</v>
      </c>
      <c r="C5" s="4" t="str">
        <f>Secteurs!$B$21</f>
        <v>Chimie/Pharmacie</v>
      </c>
      <c r="D5" s="4">
        <v>-1</v>
      </c>
      <c r="G5" s="4" t="str">
        <f>Etiquettes!$C$5</f>
        <v>kt</v>
      </c>
      <c r="H5" s="4" t="str">
        <f>Etiquettes!$I$4</f>
        <v>2019-20</v>
      </c>
      <c r="I5" s="31" t="str">
        <f>Etiquettes!$C$3</f>
        <v>Pomme de terre</v>
      </c>
      <c r="J5" s="6">
        <v>2019</v>
      </c>
      <c r="K5" s="31" t="str">
        <f>Etiquettes!$C$6</f>
        <v>France entière</v>
      </c>
      <c r="L5" s="31" t="s">
        <v>493</v>
      </c>
      <c r="M5" s="31" t="s">
        <v>510</v>
      </c>
      <c r="N5" s="4" t="str">
        <f>'Transformation - FranceAgriMer'!$B$6</f>
        <v>FranceAgriMer</v>
      </c>
      <c r="O5" s="31" t="str" cm="1">
        <f t="array" aca="1" ref="O5" ca="1">[2]!NOM_FEUILLE('Transformation - FranceAgriMer'!$A$1)</f>
        <v>Transformation - FranceAgriMer</v>
      </c>
      <c r="P5" s="30" t="str">
        <f>Etiquettes!$J$11</f>
        <v>Répartition</v>
      </c>
      <c r="Q5" t="str">
        <f t="shared" ref="Q5" si="1">_xlfn.CONCAT(L5," = ",MROUND(D4*100,0.01)," % (",N5,")")</f>
        <v>Part de la consommation de fécule par la Chimie-Pharmacie = 6 % (FranceAgriMer)</v>
      </c>
      <c r="S5" s="262"/>
    </row>
    <row r="6" spans="1:19">
      <c r="A6" s="6">
        <f t="shared" si="0"/>
        <v>23</v>
      </c>
      <c r="B6" s="4" t="str">
        <f>Produits!$B$25</f>
        <v>Fécule de pommes de terre</v>
      </c>
      <c r="C6" s="4" t="str">
        <f>Secteurs!$B$10</f>
        <v>Débouchés</v>
      </c>
      <c r="D6" s="222">
        <f>'Transformation - FranceAgriMer'!J43</f>
        <v>0.24</v>
      </c>
      <c r="G6" s="4" t="str">
        <f>Etiquettes!$C$5</f>
        <v>kt</v>
      </c>
      <c r="H6" s="4" t="str">
        <f>Etiquettes!$I$4</f>
        <v>2019-20</v>
      </c>
      <c r="I6" s="31" t="str">
        <f>Etiquettes!$C$3</f>
        <v>Pomme de terre</v>
      </c>
      <c r="J6" s="6">
        <v>2019</v>
      </c>
      <c r="K6" s="31" t="str">
        <f>Etiquettes!$C$6</f>
        <v>France entière</v>
      </c>
      <c r="Q6" s="6"/>
      <c r="S6" s="262"/>
    </row>
    <row r="7" spans="1:19">
      <c r="A7" s="6">
        <f t="shared" si="0"/>
        <v>23</v>
      </c>
      <c r="B7" s="4" t="str">
        <f>Produits!$B$25</f>
        <v>Fécule de pommes de terre</v>
      </c>
      <c r="C7" s="4" t="str">
        <f>Secteurs!$B$22</f>
        <v>Papetrie/Cartonnerie</v>
      </c>
      <c r="D7" s="4">
        <v>-1</v>
      </c>
      <c r="G7" s="4" t="str">
        <f>Etiquettes!$C$5</f>
        <v>kt</v>
      </c>
      <c r="H7" s="4" t="str">
        <f>Etiquettes!$I$4</f>
        <v>2019-20</v>
      </c>
      <c r="I7" s="31" t="str">
        <f>Etiquettes!$C$3</f>
        <v>Pomme de terre</v>
      </c>
      <c r="J7" s="6">
        <v>2019</v>
      </c>
      <c r="K7" s="31" t="str">
        <f>Etiquettes!$C$6</f>
        <v>France entière</v>
      </c>
      <c r="L7" s="31" t="s">
        <v>494</v>
      </c>
      <c r="M7" s="31" t="s">
        <v>510</v>
      </c>
      <c r="N7" s="4" t="str">
        <f>'Transformation - FranceAgriMer'!$B$6</f>
        <v>FranceAgriMer</v>
      </c>
      <c r="O7" s="31" t="str" cm="1">
        <f t="array" aca="1" ref="O7" ca="1">[2]!NOM_FEUILLE('Transformation - FranceAgriMer'!$A$1)</f>
        <v>Transformation - FranceAgriMer</v>
      </c>
      <c r="P7" s="30" t="str">
        <f>Etiquettes!$J$11</f>
        <v>Répartition</v>
      </c>
      <c r="Q7" t="str">
        <f t="shared" ref="Q7" si="2">_xlfn.CONCAT(L7," = ",MROUND(D6*100,0.01)," % (",N7,")")</f>
        <v>Part de la consommation de fécule par la Papetrie-Cartonnerie = 24 % (FranceAgriMer)</v>
      </c>
      <c r="S7" s="262"/>
    </row>
    <row r="8" spans="1:19">
      <c r="A8" s="6">
        <f t="shared" si="0"/>
        <v>24</v>
      </c>
      <c r="B8" s="4" t="str">
        <f>Produits!$B$9</f>
        <v>Pommes de terre de consommation</v>
      </c>
      <c r="C8" s="4" t="str">
        <f>Secteurs!$B$10</f>
        <v>Débouchés</v>
      </c>
      <c r="D8" s="222">
        <f>'Transformation - FranceAgriMer'!J134</f>
        <v>0.83800000000000008</v>
      </c>
      <c r="G8" s="4" t="str">
        <f>Etiquettes!$C$5</f>
        <v>kt</v>
      </c>
      <c r="H8" s="30" t="s">
        <v>24</v>
      </c>
      <c r="I8" s="31" t="str">
        <f>Etiquettes!$C$3</f>
        <v>Pomme de terre</v>
      </c>
      <c r="J8" s="6" t="s">
        <v>24</v>
      </c>
      <c r="K8" s="31" t="str">
        <f>Etiquettes!$C$6</f>
        <v>France entière</v>
      </c>
      <c r="Q8" s="6"/>
    </row>
    <row r="9" spans="1:19">
      <c r="A9" s="6">
        <f t="shared" si="0"/>
        <v>24</v>
      </c>
      <c r="B9" s="4" t="str">
        <f>Produits!$B$9</f>
        <v>Pommes de terre de consommation</v>
      </c>
      <c r="C9" s="4" t="str">
        <f>Secteurs!$B$12</f>
        <v>A domicile</v>
      </c>
      <c r="D9" s="4">
        <v>-1</v>
      </c>
      <c r="G9" s="4" t="str">
        <f>Etiquettes!$C$5</f>
        <v>kt</v>
      </c>
      <c r="H9" s="30" t="s">
        <v>24</v>
      </c>
      <c r="I9" s="31" t="str">
        <f>Etiquettes!$C$3</f>
        <v>Pomme de terre</v>
      </c>
      <c r="J9" s="6" t="s">
        <v>24</v>
      </c>
      <c r="K9" s="31" t="str">
        <f>Etiquettes!$C$6</f>
        <v>France entière</v>
      </c>
      <c r="L9" s="6" t="s">
        <v>491</v>
      </c>
      <c r="N9" s="4" t="str">
        <f>'Transformation - FranceAgriMer'!$B$6</f>
        <v>FranceAgriMer</v>
      </c>
      <c r="O9" s="31" t="str" cm="1">
        <f t="array" aca="1" ref="O9" ca="1">[2]!NOM_FEUILLE('Transformation - FranceAgriMer'!$A$1)</f>
        <v>Transformation - FranceAgriMer</v>
      </c>
      <c r="P9" s="30" t="str">
        <f>Etiquettes!$J$11</f>
        <v>Répartition</v>
      </c>
      <c r="Q9" t="str">
        <f t="shared" ref="Q9" si="3">_xlfn.CONCAT(L9," = ",MROUND(D8*100,0.01)," % (",N9,")")</f>
        <v>Part de la consommation de pommes de terre, à l'état frais, à domicile = 83,8 % (FranceAgriMer)</v>
      </c>
    </row>
    <row r="10" spans="1:19">
      <c r="A10" s="6">
        <f t="shared" si="0"/>
        <v>25</v>
      </c>
      <c r="B10" s="4" t="str">
        <f>Produits!$B$9</f>
        <v>Pommes de terre de consommation</v>
      </c>
      <c r="C10" s="4" t="str">
        <f>Secteurs!$B$10</f>
        <v>Débouchés</v>
      </c>
      <c r="D10" s="222">
        <f>'Transformation - FranceAgriMer'!J134</f>
        <v>0.83800000000000008</v>
      </c>
      <c r="G10" s="4" t="str">
        <f>Etiquettes!$C$5</f>
        <v>kt</v>
      </c>
      <c r="H10" s="31" t="s">
        <v>506</v>
      </c>
      <c r="I10" s="31" t="str">
        <f>Etiquettes!$C$3</f>
        <v>Pomme de terre</v>
      </c>
      <c r="J10" s="6" t="s">
        <v>24</v>
      </c>
      <c r="K10" s="31" t="str">
        <f>Etiquettes!$C$6</f>
        <v>France entière</v>
      </c>
      <c r="Q10" s="6"/>
    </row>
    <row r="11" spans="1:19">
      <c r="A11" s="6">
        <f t="shared" si="0"/>
        <v>25</v>
      </c>
      <c r="B11" s="4" t="str">
        <f>Produits!$B$9</f>
        <v>Pommes de terre de consommation</v>
      </c>
      <c r="C11" s="4" t="str">
        <f>Secteurs!$B$12</f>
        <v>A domicile</v>
      </c>
      <c r="D11" s="4">
        <v>-1</v>
      </c>
      <c r="G11" s="4" t="str">
        <f>Etiquettes!$C$5</f>
        <v>kt</v>
      </c>
      <c r="H11" s="31" t="s">
        <v>506</v>
      </c>
      <c r="I11" s="31" t="str">
        <f>Etiquettes!$C$3</f>
        <v>Pomme de terre</v>
      </c>
      <c r="J11" s="6" t="s">
        <v>24</v>
      </c>
      <c r="K11" s="31" t="str">
        <f>Etiquettes!$C$6</f>
        <v>France entière</v>
      </c>
      <c r="L11" s="6" t="s">
        <v>491</v>
      </c>
      <c r="M11" s="7" t="s">
        <v>507</v>
      </c>
      <c r="N11" s="4" t="str">
        <f>'Transformation - FranceAgriMer'!$B$6</f>
        <v>FranceAgriMer</v>
      </c>
      <c r="O11" s="31" t="str" cm="1">
        <f t="array" aca="1" ref="O11" ca="1">[2]!NOM_FEUILLE('Transformation - FranceAgriMer'!$A$1)</f>
        <v>Transformation - FranceAgriMer</v>
      </c>
      <c r="P11" s="30" t="str">
        <f>Etiquettes!$J$11</f>
        <v>Répartition</v>
      </c>
      <c r="Q11" t="str">
        <f t="shared" ref="Q11" si="4">_xlfn.CONCAT(L11," = ",MROUND(D10*100,0.01)," % (",N11,")")</f>
        <v>Part de la consommation de pommes de terre, à l'état frais, à domicile = 83,8 % (FranceAgriMer)</v>
      </c>
    </row>
  </sheetData>
  <mergeCells count="1">
    <mergeCell ref="S2:S7"/>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2908-7F95-4762-9EC0-D18113F23942}">
  <sheetPr>
    <tabColor theme="1"/>
  </sheetPr>
  <dimension ref="A1:O52"/>
  <sheetViews>
    <sheetView workbookViewId="0">
      <pane xSplit="2" ySplit="1" topLeftCell="C2" activePane="bottomRight" state="frozen"/>
      <selection activeCell="F19" sqref="F19"/>
      <selection pane="topRight" activeCell="F19" sqref="F19"/>
      <selection pane="bottomLeft" activeCell="F19" sqref="F19"/>
      <selection pane="bottomRight" activeCell="P40" sqref="P40"/>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30" customWidth="1"/>
    <col min="14" max="14" width="9.5546875" style="4" bestFit="1" customWidth="1"/>
    <col min="15" max="16384" width="9.109375" style="4"/>
  </cols>
  <sheetData>
    <row r="1" spans="1:15" ht="15" thickBot="1">
      <c r="A1" s="25" t="s">
        <v>138</v>
      </c>
      <c r="B1" s="26" t="s">
        <v>139</v>
      </c>
      <c r="C1" s="26" t="s">
        <v>140</v>
      </c>
      <c r="D1" s="26" t="s">
        <v>141</v>
      </c>
      <c r="E1" s="4" t="str" cm="1">
        <f t="array" aca="1" ref="E1:O6" ca="1">_xlfn._xlws.FILTER('Contraintes   '!G1:Q200,ISTEXT('Contraintes   '!P1:P200))</f>
        <v>Unité</v>
      </c>
      <c r="F1" s="4" t="str">
        <f ca="1"/>
        <v>Campagne</v>
      </c>
      <c r="G1" s="4" t="str">
        <f ca="1"/>
        <v>Filière</v>
      </c>
      <c r="H1" s="4" t="str">
        <f ca="1"/>
        <v>Périmètre temporel - Source</v>
      </c>
      <c r="I1" s="4" t="str">
        <f ca="1"/>
        <v>Périmètre géographique</v>
      </c>
      <c r="J1" s="4" t="str">
        <f ca="1"/>
        <v>Traduction</v>
      </c>
      <c r="K1" s="4" t="str">
        <f ca="1"/>
        <v>Hypothèse</v>
      </c>
      <c r="L1" s="4" t="str">
        <f ca="1"/>
        <v>Source</v>
      </c>
      <c r="M1" s="4" t="str">
        <f ca="1"/>
        <v>Onglet source fichier Excel</v>
      </c>
      <c r="N1" s="4" t="str">
        <f ca="1"/>
        <v>Type de donnée collectée</v>
      </c>
      <c r="O1" s="4" t="str">
        <f ca="1"/>
        <v>Information collectée</v>
      </c>
    </row>
    <row r="2" spans="1:15">
      <c r="A2" s="4" t="str" cm="1">
        <f t="array" ref="A2:B6">_xlfn._xlws.FILTER('Contraintes   '!B2:C200,ISTEXT('Contraintes   '!P2:P200))</f>
        <v>Fécule de pommes de terre</v>
      </c>
      <c r="B2" s="4" t="str">
        <v>Autres IAA</v>
      </c>
      <c r="E2" s="4" t="str">
        <f ca="1"/>
        <v>kt</v>
      </c>
      <c r="F2" s="4" t="str">
        <f ca="1"/>
        <v>2019-20</v>
      </c>
      <c r="G2" s="4" t="str">
        <f ca="1"/>
        <v>Pomme de terre</v>
      </c>
      <c r="H2" s="4">
        <f ca="1"/>
        <v>2019</v>
      </c>
      <c r="I2" s="4" t="str">
        <f ca="1"/>
        <v>France entière</v>
      </c>
      <c r="J2" s="4" t="str">
        <f ca="1"/>
        <v>Part de la consommation de fécule par les autres IAA</v>
      </c>
      <c r="K2" s="4" t="str">
        <f ca="1"/>
        <v>Utilisation de la donnée 2019</v>
      </c>
      <c r="L2" s="4" t="str">
        <f ca="1"/>
        <v>FranceAgriMer</v>
      </c>
      <c r="M2" s="4" t="str">
        <f ca="1"/>
        <v>Transformation - FranceAgriMer</v>
      </c>
      <c r="N2" s="4" t="str">
        <f ca="1"/>
        <v>Répartition</v>
      </c>
      <c r="O2" s="4" t="str">
        <f ca="1"/>
        <v>Part de la consommation de fécule par les autres IAA = 70 % (FranceAgriMer)</v>
      </c>
    </row>
    <row r="3" spans="1:15">
      <c r="A3" s="4" t="str">
        <v>Fécule de pommes de terre</v>
      </c>
      <c r="B3" s="4" t="str">
        <v>Chimie/Pharmacie</v>
      </c>
      <c r="E3" s="4" t="str">
        <f ca="1"/>
        <v>kt</v>
      </c>
      <c r="F3" s="4" t="str">
        <f ca="1"/>
        <v>2019-20</v>
      </c>
      <c r="G3" s="4" t="str">
        <f ca="1"/>
        <v>Pomme de terre</v>
      </c>
      <c r="H3" s="4">
        <f ca="1"/>
        <v>2019</v>
      </c>
      <c r="I3" s="4" t="str">
        <f ca="1"/>
        <v>France entière</v>
      </c>
      <c r="J3" s="4" t="str">
        <f ca="1"/>
        <v>Part de la consommation de fécule par la Chimie-Pharmacie</v>
      </c>
      <c r="K3" s="4" t="str">
        <f ca="1"/>
        <v>Utilisation de la donnée 2019</v>
      </c>
      <c r="L3" s="4" t="str">
        <f ca="1"/>
        <v>FranceAgriMer</v>
      </c>
      <c r="M3" s="4" t="str">
        <f ca="1"/>
        <v>Transformation - FranceAgriMer</v>
      </c>
      <c r="N3" s="4" t="str">
        <f ca="1"/>
        <v>Répartition</v>
      </c>
      <c r="O3" s="4" t="str">
        <f ca="1"/>
        <v>Part de la consommation de fécule par la Chimie-Pharmacie = 6 % (FranceAgriMer)</v>
      </c>
    </row>
    <row r="4" spans="1:15">
      <c r="A4" s="4" t="str">
        <v>Fécule de pommes de terre</v>
      </c>
      <c r="B4" s="4" t="str">
        <v>Papetrie/Cartonnerie</v>
      </c>
      <c r="E4" s="4" t="str">
        <f ca="1"/>
        <v>kt</v>
      </c>
      <c r="F4" s="4" t="str">
        <f ca="1"/>
        <v>2019-20</v>
      </c>
      <c r="G4" s="4" t="str">
        <f ca="1"/>
        <v>Pomme de terre</v>
      </c>
      <c r="H4" s="4">
        <f ca="1"/>
        <v>2019</v>
      </c>
      <c r="I4" s="4" t="str">
        <f ca="1"/>
        <v>France entière</v>
      </c>
      <c r="J4" s="4" t="str">
        <f ca="1"/>
        <v>Part de la consommation de fécule par la Papetrie-Cartonnerie</v>
      </c>
      <c r="K4" s="4" t="str">
        <f ca="1"/>
        <v>Utilisation de la donnée 2019</v>
      </c>
      <c r="L4" s="4" t="str">
        <f ca="1"/>
        <v>FranceAgriMer</v>
      </c>
      <c r="M4" s="4" t="str">
        <f ca="1"/>
        <v>Transformation - FranceAgriMer</v>
      </c>
      <c r="N4" s="4" t="str">
        <f ca="1"/>
        <v>Répartition</v>
      </c>
      <c r="O4" s="4" t="str">
        <f ca="1"/>
        <v>Part de la consommation de fécule par la Papetrie-Cartonnerie = 24 % (FranceAgriMer)</v>
      </c>
    </row>
    <row r="5" spans="1:15">
      <c r="A5" s="4" t="str">
        <v>Pommes de terre de consommation</v>
      </c>
      <c r="B5" s="4" t="str">
        <v>A domicile</v>
      </c>
      <c r="E5" s="4" t="str">
        <f ca="1"/>
        <v>kt</v>
      </c>
      <c r="F5" s="4" t="str">
        <f ca="1"/>
        <v>2015-16</v>
      </c>
      <c r="G5" s="4" t="str">
        <f ca="1"/>
        <v>Pomme de terre</v>
      </c>
      <c r="H5" s="4" t="str">
        <f ca="1"/>
        <v>2015-16</v>
      </c>
      <c r="I5" s="4" t="str">
        <f ca="1"/>
        <v>France entière</v>
      </c>
      <c r="J5" s="4" t="str">
        <f ca="1"/>
        <v>Part de la consommation de pommes de terre, à l'état frais, à domicile</v>
      </c>
      <c r="K5" s="4">
        <f ca="1"/>
        <v>0</v>
      </c>
      <c r="L5" s="4" t="str">
        <f ca="1"/>
        <v>FranceAgriMer</v>
      </c>
      <c r="M5" s="4" t="str">
        <f ca="1"/>
        <v>Transformation - FranceAgriMer</v>
      </c>
      <c r="N5" s="4" t="str">
        <f ca="1"/>
        <v>Répartition</v>
      </c>
      <c r="O5" s="4" t="str">
        <f ca="1"/>
        <v>Part de la consommation de pommes de terre, à l'état frais, à domicile = 83,8 % (FranceAgriMer)</v>
      </c>
    </row>
    <row r="6" spans="1:15">
      <c r="A6" s="4" t="str">
        <v>Pommes de terre de consommation</v>
      </c>
      <c r="B6" s="4" t="str">
        <v>A domicile</v>
      </c>
      <c r="E6" s="4" t="str">
        <f ca="1"/>
        <v>kt</v>
      </c>
      <c r="F6" s="4" t="str">
        <f ca="1"/>
        <v>2019-20:2023-24</v>
      </c>
      <c r="G6" s="4" t="str">
        <f ca="1"/>
        <v>Pomme de terre</v>
      </c>
      <c r="H6" s="4" t="str">
        <f ca="1"/>
        <v>2015-16</v>
      </c>
      <c r="I6" s="4" t="str">
        <f ca="1"/>
        <v>France entière</v>
      </c>
      <c r="J6" s="4" t="str">
        <f ca="1"/>
        <v>Part de la consommation de pommes de terre, à l'état frais, à domicile</v>
      </c>
      <c r="K6" s="4" t="str">
        <f ca="1"/>
        <v>Même part de pommes de terre fraîches consommées à domicile qu'en 2015-16</v>
      </c>
      <c r="L6" s="4" t="str">
        <f ca="1"/>
        <v>FranceAgriMer</v>
      </c>
      <c r="M6" s="4" t="str">
        <f ca="1"/>
        <v>Transformation - FranceAgriMer</v>
      </c>
      <c r="N6" s="4" t="str">
        <f ca="1"/>
        <v>Répartition</v>
      </c>
      <c r="O6" s="4" t="str">
        <f ca="1"/>
        <v>Part de la consommation de pommes de terre, à l'état frais, à domicile = 83,8 % (FranceAgriMer)</v>
      </c>
    </row>
    <row r="7" spans="1:15">
      <c r="I7" s="4"/>
      <c r="J7" s="4"/>
      <c r="K7" s="4"/>
      <c r="L7" s="4"/>
      <c r="M7" s="4"/>
    </row>
    <row r="8" spans="1:15">
      <c r="I8" s="4"/>
      <c r="J8" s="4"/>
      <c r="K8" s="4"/>
      <c r="L8" s="4"/>
      <c r="M8" s="4"/>
    </row>
    <row r="9" spans="1:15">
      <c r="I9" s="4"/>
      <c r="J9" s="4"/>
      <c r="K9" s="4"/>
      <c r="L9" s="4"/>
      <c r="M9" s="4"/>
    </row>
    <row r="10" spans="1:15">
      <c r="I10" s="4"/>
      <c r="J10" s="4"/>
      <c r="K10" s="4"/>
      <c r="L10" s="4"/>
      <c r="M10" s="4"/>
    </row>
    <row r="11" spans="1:15">
      <c r="I11" s="4"/>
      <c r="J11" s="4"/>
      <c r="K11" s="4"/>
      <c r="L11" s="4"/>
      <c r="M11" s="4"/>
    </row>
    <row r="12" spans="1:15">
      <c r="I12" s="4"/>
      <c r="J12" s="4"/>
      <c r="K12" s="4"/>
      <c r="L12" s="4"/>
      <c r="M12" s="4"/>
    </row>
    <row r="13" spans="1:15">
      <c r="I13" s="4"/>
      <c r="J13" s="4"/>
      <c r="K13" s="4"/>
      <c r="L13" s="4"/>
      <c r="M13" s="4"/>
    </row>
    <row r="14" spans="1:15">
      <c r="I14" s="4"/>
      <c r="J14" s="4"/>
      <c r="K14" s="4"/>
      <c r="L14" s="4"/>
      <c r="M14" s="4"/>
    </row>
    <row r="15" spans="1:15">
      <c r="I15" s="4"/>
      <c r="J15" s="4"/>
      <c r="K15" s="4"/>
      <c r="L15" s="4"/>
      <c r="M15" s="4"/>
    </row>
    <row r="16" spans="1:15">
      <c r="I16" s="4"/>
      <c r="J16" s="4"/>
      <c r="K16" s="4"/>
      <c r="L16" s="4"/>
      <c r="M16" s="4"/>
    </row>
    <row r="17" spans="9:14">
      <c r="I17" s="4"/>
      <c r="J17" s="4"/>
      <c r="K17" s="4"/>
      <c r="L17" s="4"/>
      <c r="M17" s="4"/>
    </row>
    <row r="18" spans="9:14">
      <c r="I18" s="4"/>
      <c r="J18" s="4"/>
      <c r="K18" s="4"/>
      <c r="L18" s="4"/>
      <c r="M18" s="4"/>
    </row>
    <row r="19" spans="9:14">
      <c r="I19" s="4"/>
      <c r="J19" s="4"/>
      <c r="K19" s="4"/>
      <c r="L19" s="4"/>
      <c r="M19" s="4"/>
    </row>
    <row r="20" spans="9:14">
      <c r="I20" s="4"/>
      <c r="J20" s="4"/>
      <c r="K20" s="4"/>
      <c r="L20" s="4"/>
      <c r="M20" s="4"/>
    </row>
    <row r="21" spans="9:14">
      <c r="I21" s="4"/>
      <c r="J21" s="4"/>
      <c r="K21" s="4"/>
      <c r="L21" s="4"/>
      <c r="M21" s="4"/>
    </row>
    <row r="22" spans="9:14">
      <c r="I22" s="4"/>
      <c r="J22" s="4"/>
      <c r="K22" s="4"/>
      <c r="L22" s="4"/>
      <c r="M22" s="4"/>
    </row>
    <row r="23" spans="9:14">
      <c r="I23" s="4"/>
      <c r="J23" s="4"/>
      <c r="K23" s="4"/>
      <c r="L23" s="4"/>
      <c r="M23" s="4"/>
    </row>
    <row r="24" spans="9:14">
      <c r="I24" s="4"/>
      <c r="J24" s="4"/>
      <c r="K24" s="4"/>
      <c r="L24" s="4"/>
      <c r="M24" s="4"/>
    </row>
    <row r="25" spans="9:14">
      <c r="I25" s="4"/>
      <c r="J25" s="4"/>
      <c r="K25" s="4"/>
      <c r="L25" s="4"/>
      <c r="M25" s="4"/>
    </row>
    <row r="26" spans="9:14">
      <c r="I26" s="4"/>
      <c r="J26" s="4"/>
      <c r="K26" s="4"/>
      <c r="L26" s="4"/>
      <c r="M26" s="4"/>
    </row>
    <row r="27" spans="9:14">
      <c r="I27" s="4"/>
      <c r="J27" s="4"/>
      <c r="K27" s="4"/>
      <c r="L27" s="4"/>
      <c r="M27" s="4"/>
    </row>
    <row r="28" spans="9:14">
      <c r="I28" s="4"/>
      <c r="J28" s="4"/>
      <c r="K28" s="4"/>
      <c r="L28" s="4"/>
      <c r="M28" s="4"/>
    </row>
    <row r="29" spans="9:14">
      <c r="I29" s="4"/>
      <c r="J29" s="4"/>
      <c r="K29" s="4"/>
      <c r="L29" s="4"/>
      <c r="M29" s="4"/>
    </row>
    <row r="30" spans="9:14">
      <c r="I30" s="4"/>
      <c r="J30" s="4"/>
      <c r="K30" s="4"/>
      <c r="L30" s="4"/>
      <c r="M30" s="4"/>
    </row>
    <row r="31" spans="9:14">
      <c r="I31" s="4"/>
      <c r="J31" s="4"/>
      <c r="K31" s="4"/>
      <c r="L31" s="4"/>
      <c r="M31" s="4"/>
    </row>
    <row r="32" spans="9:14">
      <c r="I32" s="4"/>
      <c r="J32" s="4"/>
      <c r="K32" s="4"/>
      <c r="L32" s="4"/>
      <c r="M32" s="4"/>
      <c r="N32" s="4" t="str">
        <f>IF(ISBLANK([3]Contraintes!T33),"",[3]Contraintes!T33)</f>
        <v/>
      </c>
    </row>
    <row r="33" spans="9:14">
      <c r="I33" s="4"/>
      <c r="J33" s="4"/>
      <c r="K33" s="4"/>
      <c r="L33" s="4"/>
      <c r="M33" s="4"/>
    </row>
    <row r="34" spans="9:14">
      <c r="I34" s="4"/>
      <c r="J34" s="4"/>
      <c r="K34" s="4"/>
      <c r="L34" s="4"/>
      <c r="M34" s="4"/>
      <c r="N34" s="4" t="str">
        <f>IF(ISBLANK([3]Contraintes!T35),"",[3]Contraintes!T35)</f>
        <v/>
      </c>
    </row>
    <row r="35" spans="9:14">
      <c r="I35" s="4"/>
      <c r="J35" s="4"/>
      <c r="K35" s="4"/>
      <c r="L35" s="4"/>
      <c r="M35" s="4"/>
    </row>
    <row r="36" spans="9:14">
      <c r="I36" s="4"/>
      <c r="J36" s="4"/>
      <c r="K36" s="4"/>
      <c r="L36" s="4"/>
      <c r="M36" s="4"/>
      <c r="N36" s="4" t="str">
        <f>IF(ISBLANK([3]Contraintes!T37),"",[3]Contraintes!T37)</f>
        <v/>
      </c>
    </row>
    <row r="37" spans="9:14">
      <c r="I37" s="4"/>
      <c r="J37" s="4"/>
      <c r="K37" s="4"/>
      <c r="L37" s="4"/>
      <c r="M37" s="4"/>
    </row>
    <row r="38" spans="9:14">
      <c r="I38" s="4"/>
      <c r="J38" s="4"/>
      <c r="K38" s="4"/>
      <c r="L38" s="4"/>
      <c r="M38" s="4"/>
      <c r="N38" s="4" t="str">
        <f>IF(ISBLANK([3]Contraintes!T39),"",[3]Contraintes!T39)</f>
        <v/>
      </c>
    </row>
    <row r="39" spans="9:14">
      <c r="I39" s="4"/>
      <c r="J39" s="4"/>
      <c r="K39" s="4"/>
      <c r="L39" s="4"/>
      <c r="M39" s="4"/>
    </row>
    <row r="40" spans="9:14">
      <c r="I40" s="4"/>
      <c r="J40" s="4"/>
      <c r="K40" s="4"/>
      <c r="L40" s="4"/>
      <c r="M40" s="4"/>
      <c r="N40" s="4" t="str">
        <f>IF(ISBLANK([3]Contraintes!T41),"",[3]Contraintes!T41)</f>
        <v/>
      </c>
    </row>
    <row r="41" spans="9:14">
      <c r="I41" s="4"/>
      <c r="J41" s="4"/>
      <c r="K41" s="4"/>
      <c r="L41" s="4"/>
      <c r="M41" s="4"/>
    </row>
    <row r="42" spans="9:14">
      <c r="I42" s="4"/>
      <c r="J42" s="4"/>
      <c r="K42" s="4"/>
      <c r="L42" s="4"/>
      <c r="M42" s="4"/>
      <c r="N42" s="4" t="str">
        <f>IF(ISBLANK([3]Contraintes!T43),"",[3]Contraintes!T43)</f>
        <v/>
      </c>
    </row>
    <row r="43" spans="9:14">
      <c r="I43" s="4"/>
      <c r="J43" s="4"/>
      <c r="K43" s="4"/>
      <c r="L43" s="4"/>
      <c r="M43" s="4"/>
    </row>
    <row r="44" spans="9:14">
      <c r="I44" s="4"/>
      <c r="J44" s="4"/>
      <c r="K44" s="4"/>
      <c r="L44" s="4"/>
      <c r="M44" s="4"/>
      <c r="N44" s="4" t="str">
        <f>IF(ISBLANK([3]Contraintes!T45),"",[3]Contraintes!T45)</f>
        <v/>
      </c>
    </row>
    <row r="45" spans="9:14">
      <c r="I45" s="4"/>
      <c r="J45" s="4"/>
      <c r="K45" s="4"/>
      <c r="L45" s="4"/>
      <c r="M45" s="4"/>
    </row>
    <row r="46" spans="9:14">
      <c r="I46" s="4"/>
      <c r="J46" s="4"/>
      <c r="K46" s="4"/>
      <c r="L46" s="4"/>
      <c r="M46" s="4"/>
      <c r="N46" s="4" t="str">
        <f>IF(ISBLANK([3]Contraintes!T47),"",[3]Contraintes!T47)</f>
        <v/>
      </c>
    </row>
    <row r="47" spans="9:14">
      <c r="I47" s="4"/>
      <c r="J47" s="4"/>
      <c r="K47" s="4"/>
      <c r="L47" s="4"/>
      <c r="M47" s="4"/>
    </row>
    <row r="48" spans="9:14">
      <c r="I48" s="4"/>
      <c r="J48" s="4"/>
      <c r="K48" s="4"/>
      <c r="L48" s="4"/>
      <c r="M48" s="4"/>
      <c r="N48" s="4" t="str">
        <f>IF(ISBLANK([3]Contraintes!T49),"",[3]Contraintes!T49)</f>
        <v/>
      </c>
    </row>
    <row r="49" spans="9:14">
      <c r="I49" s="4"/>
      <c r="J49" s="4"/>
      <c r="K49" s="4"/>
      <c r="L49" s="4"/>
      <c r="M49" s="4"/>
    </row>
    <row r="50" spans="9:14">
      <c r="I50" s="4"/>
      <c r="J50" s="4"/>
      <c r="K50" s="4"/>
      <c r="L50" s="4"/>
      <c r="M50" s="4"/>
      <c r="N50" s="4" t="str">
        <f>IF(ISBLANK([3]Contraintes!T51),"",[3]Contraintes!T51)</f>
        <v/>
      </c>
    </row>
    <row r="51" spans="9:14">
      <c r="I51" s="4"/>
      <c r="J51" s="4"/>
      <c r="K51" s="4"/>
      <c r="L51" s="4"/>
      <c r="M51" s="4"/>
    </row>
    <row r="52" spans="9:14">
      <c r="I52" s="4"/>
      <c r="J52" s="4"/>
      <c r="K52" s="4"/>
      <c r="L52" s="4"/>
      <c r="M52" s="4"/>
      <c r="N52" s="4" t="str">
        <f>IF(ISBLANK([3]Contraintes!T53),"",[3]Contraintes!T53)</f>
        <v/>
      </c>
    </row>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0CEC-0EE3-4821-B275-A2A1A119EFA9}">
  <sheetPr>
    <tabColor rgb="FFFFC000"/>
  </sheetPr>
  <dimension ref="A1:K143"/>
  <sheetViews>
    <sheetView workbookViewId="0">
      <selection activeCell="S31" sqref="S31"/>
    </sheetView>
  </sheetViews>
  <sheetFormatPr baseColWidth="10" defaultRowHeight="14.4"/>
  <cols>
    <col min="1" max="1" width="12.109375" style="223" bestFit="1" customWidth="1"/>
    <col min="2" max="2" width="30" style="223" bestFit="1" customWidth="1"/>
  </cols>
  <sheetData>
    <row r="1" spans="1:11" s="223" customFormat="1" ht="15" thickBot="1">
      <c r="A1" s="263" t="s">
        <v>194</v>
      </c>
      <c r="B1" s="264"/>
    </row>
    <row r="2" spans="1:11" s="223" customFormat="1">
      <c r="A2" s="42" t="s">
        <v>195</v>
      </c>
      <c r="B2" s="43" t="s">
        <v>427</v>
      </c>
    </row>
    <row r="3" spans="1:11" s="223" customFormat="1">
      <c r="A3" s="44" t="s">
        <v>10</v>
      </c>
      <c r="B3" s="45" t="s">
        <v>489</v>
      </c>
    </row>
    <row r="4" spans="1:11" s="223" customFormat="1">
      <c r="A4" s="44" t="s">
        <v>22</v>
      </c>
      <c r="B4" s="45" t="s">
        <v>40</v>
      </c>
    </row>
    <row r="5" spans="1:11" s="223" customFormat="1">
      <c r="A5" s="44" t="s">
        <v>20</v>
      </c>
      <c r="B5" s="45" t="s">
        <v>429</v>
      </c>
    </row>
    <row r="6" spans="1:11" s="223" customFormat="1">
      <c r="A6" s="44" t="s">
        <v>28</v>
      </c>
      <c r="B6" s="4" t="s">
        <v>472</v>
      </c>
    </row>
    <row r="7" spans="1:11" s="223" customFormat="1" ht="15" thickBot="1">
      <c r="A7" s="46" t="s">
        <v>193</v>
      </c>
      <c r="B7" s="47" t="s">
        <v>199</v>
      </c>
    </row>
    <row r="8" spans="1:11">
      <c r="C8" s="250" t="s">
        <v>473</v>
      </c>
    </row>
    <row r="13" spans="1:11">
      <c r="J13" t="s">
        <v>475</v>
      </c>
      <c r="K13" t="s">
        <v>474</v>
      </c>
    </row>
    <row r="14" spans="1:11">
      <c r="J14" t="s">
        <v>402</v>
      </c>
      <c r="K14" s="254">
        <v>836</v>
      </c>
    </row>
    <row r="15" spans="1:11">
      <c r="J15" t="s">
        <v>403</v>
      </c>
      <c r="K15" s="254">
        <v>85</v>
      </c>
    </row>
    <row r="16" spans="1:11">
      <c r="J16" t="s">
        <v>404</v>
      </c>
      <c r="K16" s="254">
        <v>197</v>
      </c>
    </row>
    <row r="33" spans="3:10">
      <c r="C33" s="250" t="s">
        <v>476</v>
      </c>
    </row>
    <row r="40" spans="3:10">
      <c r="I40" t="s">
        <v>478</v>
      </c>
      <c r="J40" t="s">
        <v>399</v>
      </c>
    </row>
    <row r="41" spans="3:10">
      <c r="I41" t="s">
        <v>395</v>
      </c>
      <c r="J41" s="255">
        <v>0.7</v>
      </c>
    </row>
    <row r="42" spans="3:10">
      <c r="I42" t="s">
        <v>396</v>
      </c>
      <c r="J42" s="255">
        <v>0.06</v>
      </c>
    </row>
    <row r="43" spans="3:10">
      <c r="I43" t="s">
        <v>397</v>
      </c>
      <c r="J43" s="255">
        <v>0.24</v>
      </c>
    </row>
    <row r="91" spans="3:3">
      <c r="C91" s="250" t="s">
        <v>477</v>
      </c>
    </row>
    <row r="122" spans="3:10">
      <c r="C122" s="250" t="s">
        <v>479</v>
      </c>
    </row>
    <row r="128" spans="3:10">
      <c r="I128" t="s">
        <v>488</v>
      </c>
      <c r="J128" t="s">
        <v>485</v>
      </c>
    </row>
    <row r="129" spans="9:10">
      <c r="I129" t="s">
        <v>480</v>
      </c>
      <c r="J129" s="257">
        <v>0.39300000000000002</v>
      </c>
    </row>
    <row r="130" spans="9:10">
      <c r="I130" t="s">
        <v>481</v>
      </c>
      <c r="J130" s="257">
        <v>0.191</v>
      </c>
    </row>
    <row r="131" spans="9:10">
      <c r="I131" t="s">
        <v>482</v>
      </c>
      <c r="J131" s="257">
        <v>0.14799999999999999</v>
      </c>
    </row>
    <row r="132" spans="9:10">
      <c r="I132" t="s">
        <v>483</v>
      </c>
      <c r="J132" s="257">
        <v>4.5999999999999999E-2</v>
      </c>
    </row>
    <row r="133" spans="9:10">
      <c r="I133" t="s">
        <v>484</v>
      </c>
      <c r="J133" s="257">
        <v>0.06</v>
      </c>
    </row>
    <row r="134" spans="9:10">
      <c r="J134" s="258">
        <f>SUM(J129:J133)</f>
        <v>0.83800000000000008</v>
      </c>
    </row>
    <row r="142" spans="9:10">
      <c r="I142" t="s">
        <v>487</v>
      </c>
      <c r="J142" t="s">
        <v>486</v>
      </c>
    </row>
    <row r="143" spans="9:10">
      <c r="I143" t="s">
        <v>426</v>
      </c>
      <c r="J143" s="254">
        <v>336</v>
      </c>
    </row>
  </sheetData>
  <mergeCells count="1">
    <mergeCell ref="A1:B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DB77C-2453-426A-9999-B41EEF79C413}">
  <sheetPr>
    <tabColor rgb="FF002060"/>
  </sheetPr>
  <dimension ref="A1:Q276"/>
  <sheetViews>
    <sheetView workbookViewId="0">
      <pane xSplit="2" ySplit="1" topLeftCell="C207" activePane="bottomRight" state="frozen"/>
      <selection activeCell="B15" sqref="B15"/>
      <selection pane="topRight" activeCell="B15" sqref="B15"/>
      <selection pane="bottomLeft" activeCell="B15" sqref="B15"/>
      <selection pane="bottomRight" activeCell="I230" sqref="I230"/>
    </sheetView>
  </sheetViews>
  <sheetFormatPr baseColWidth="10" defaultColWidth="9.109375" defaultRowHeight="14.4"/>
  <cols>
    <col min="1" max="1" width="48.6640625" style="4" customWidth="1"/>
    <col min="2" max="2" width="44.88671875" style="4" customWidth="1"/>
    <col min="3" max="3" width="7.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ht="14.4" customHeight="1">
      <c r="A2" s="4" t="str">
        <f>'Echanges territoires'!$B$2</f>
        <v>Import</v>
      </c>
      <c r="B2" s="4" t="str">
        <f>Produits!$B$4</f>
        <v>Plants certifiés de pommes de terre</v>
      </c>
      <c r="C2" s="29"/>
      <c r="L2" s="4"/>
      <c r="O2" s="30"/>
      <c r="P2" s="261" t="str">
        <f>Produits!$B$3</f>
        <v>Pommes de terre de semence</v>
      </c>
      <c r="Q2" s="261" t="s">
        <v>497</v>
      </c>
    </row>
    <row r="3" spans="1:17">
      <c r="A3" s="4" t="str">
        <f>'Echanges territoires'!$B$2</f>
        <v>Import</v>
      </c>
      <c r="B3" s="4" t="str">
        <f>Produits!$B$5</f>
        <v>Dessus de plants de pommes de terre</v>
      </c>
      <c r="C3" s="29"/>
      <c r="L3" s="4"/>
      <c r="O3" s="30"/>
      <c r="P3" s="262"/>
      <c r="Q3" s="262"/>
    </row>
    <row r="4" spans="1:17">
      <c r="A4" s="4" t="str">
        <f>Produits!$B$4</f>
        <v>Plants certifiés de pommes de terre</v>
      </c>
      <c r="B4" s="4" t="str">
        <f>'Echanges territoires'!$B$3</f>
        <v>Export</v>
      </c>
      <c r="C4" s="29"/>
      <c r="J4" s="31"/>
      <c r="K4" s="31"/>
      <c r="L4" s="4"/>
      <c r="O4" s="30"/>
      <c r="P4" s="262"/>
      <c r="Q4" s="262"/>
    </row>
    <row r="5" spans="1:17">
      <c r="A5" s="4" t="str">
        <f>Produits!$B$5</f>
        <v>Dessus de plants de pommes de terre</v>
      </c>
      <c r="B5" s="4" t="str">
        <f>'Echanges territoires'!$B$3</f>
        <v>Export</v>
      </c>
      <c r="C5" s="32"/>
      <c r="K5" s="31"/>
      <c r="L5" s="4"/>
      <c r="O5" s="30"/>
      <c r="P5" s="262"/>
      <c r="Q5" s="262"/>
    </row>
    <row r="6" spans="1:17" ht="14.4" customHeight="1">
      <c r="A6" s="4" t="str">
        <f>Produits!$B$10</f>
        <v>Pommes de terre primeurs ou nouvelles</v>
      </c>
      <c r="B6" s="4" t="str">
        <f>Secteurs!$B$5</f>
        <v>Industrie alimentaire</v>
      </c>
      <c r="C6" s="29"/>
      <c r="K6" s="31"/>
      <c r="L6" s="4"/>
      <c r="O6" s="30"/>
      <c r="P6" s="262" t="str">
        <f>Produits!$B$9</f>
        <v>Pommes de terre de consommation</v>
      </c>
      <c r="Q6" s="262"/>
    </row>
    <row r="7" spans="1:17">
      <c r="A7" s="4" t="str">
        <f>Produits!$B$12</f>
        <v>Pommes de terre de conservation ou demi-saison</v>
      </c>
      <c r="B7" s="4" t="str">
        <f>Secteurs!$B$5</f>
        <v>Industrie alimentaire</v>
      </c>
      <c r="C7" s="29"/>
      <c r="K7" s="31"/>
      <c r="L7" s="4"/>
      <c r="O7" s="30"/>
      <c r="P7" s="262"/>
      <c r="Q7" s="262"/>
    </row>
    <row r="8" spans="1:17">
      <c r="A8" s="4" t="str">
        <f>Produits!$B$10</f>
        <v>Pommes de terre primeurs ou nouvelles</v>
      </c>
      <c r="B8" s="4" t="str">
        <f>Secteurs!$B$6</f>
        <v>Fabrication de chips</v>
      </c>
      <c r="C8" s="29"/>
      <c r="I8" s="4"/>
      <c r="K8" s="31"/>
      <c r="L8" s="4"/>
      <c r="O8" s="30"/>
      <c r="P8" s="262"/>
      <c r="Q8" s="262"/>
    </row>
    <row r="9" spans="1:17">
      <c r="A9" s="4" t="str">
        <f>Produits!$B$12</f>
        <v>Pommes de terre de conservation ou demi-saison</v>
      </c>
      <c r="B9" s="4" t="str">
        <f>Secteurs!$B$6</f>
        <v>Fabrication de chips</v>
      </c>
      <c r="C9" s="29"/>
      <c r="I9" s="4"/>
      <c r="L9" s="4"/>
      <c r="O9" s="30"/>
      <c r="P9" s="262"/>
      <c r="Q9" s="262"/>
    </row>
    <row r="10" spans="1:17">
      <c r="A10" s="4" t="str">
        <f>Produits!$B$10</f>
        <v>Pommes de terre primeurs ou nouvelles</v>
      </c>
      <c r="B10" s="4" t="str">
        <f>Secteurs!$B$7</f>
        <v>Fabrication de produits déshydratés</v>
      </c>
      <c r="C10" s="29"/>
      <c r="I10" s="4"/>
      <c r="L10" s="4"/>
      <c r="O10" s="30"/>
      <c r="P10" s="262"/>
      <c r="Q10" s="262"/>
    </row>
    <row r="11" spans="1:17">
      <c r="A11" s="4" t="str">
        <f>Produits!$B$12</f>
        <v>Pommes de terre de conservation ou demi-saison</v>
      </c>
      <c r="B11" s="4" t="str">
        <f>Secteurs!$B$7</f>
        <v>Fabrication de produits déshydratés</v>
      </c>
      <c r="C11" s="29"/>
      <c r="I11" s="4"/>
      <c r="L11" s="4"/>
      <c r="O11" s="30"/>
      <c r="P11" s="262"/>
      <c r="Q11" s="262"/>
    </row>
    <row r="12" spans="1:17">
      <c r="A12" s="4" t="str">
        <f>Produits!$B$10</f>
        <v>Pommes de terre primeurs ou nouvelles</v>
      </c>
      <c r="B12" s="4" t="str">
        <f>Secteurs!$B$8</f>
        <v>Fabrication de produits surgelés</v>
      </c>
      <c r="D12" s="29"/>
      <c r="P12" s="262"/>
      <c r="Q12" s="262"/>
    </row>
    <row r="13" spans="1:17">
      <c r="A13" s="4" t="str">
        <f>Produits!$B$12</f>
        <v>Pommes de terre de conservation ou demi-saison</v>
      </c>
      <c r="B13" s="4" t="str">
        <f>Secteurs!$B$8</f>
        <v>Fabrication de produits surgelés</v>
      </c>
      <c r="D13" s="32"/>
      <c r="P13" s="262"/>
      <c r="Q13" s="262"/>
    </row>
    <row r="14" spans="1:17">
      <c r="A14" s="4" t="str">
        <f>Produits!$B$10</f>
        <v>Pommes de terre primeurs ou nouvelles</v>
      </c>
      <c r="B14" s="4" t="str">
        <f>Secteurs!$B$9</f>
        <v>Fabrication d'autres produits</v>
      </c>
      <c r="D14" s="29"/>
      <c r="P14" s="262"/>
      <c r="Q14" s="262"/>
    </row>
    <row r="15" spans="1:17">
      <c r="A15" s="4" t="str">
        <f>Produits!$B$12</f>
        <v>Pommes de terre de conservation ou demi-saison</v>
      </c>
      <c r="B15" s="4" t="str">
        <f>Secteurs!$B$9</f>
        <v>Fabrication d'autres produits</v>
      </c>
      <c r="D15" s="29"/>
      <c r="P15" s="262"/>
      <c r="Q15" s="262"/>
    </row>
    <row r="16" spans="1:17">
      <c r="A16" s="4" t="str">
        <f>Produits!$B$10</f>
        <v>Pommes de terre primeurs ou nouvelles</v>
      </c>
      <c r="B16" s="4" t="str">
        <f>Secteurs!$B$12</f>
        <v>A domicile</v>
      </c>
      <c r="D16" s="29"/>
      <c r="P16" s="262"/>
      <c r="Q16" s="262"/>
    </row>
    <row r="17" spans="1:17">
      <c r="A17" s="4" t="str">
        <f>Produits!$B$12</f>
        <v>Pommes de terre de conservation ou demi-saison</v>
      </c>
      <c r="B17" s="4" t="str">
        <f>Secteurs!$B$12</f>
        <v>A domicile</v>
      </c>
      <c r="D17" s="29"/>
      <c r="P17" s="262"/>
      <c r="Q17" s="262"/>
    </row>
    <row r="18" spans="1:17">
      <c r="A18" s="4" t="str">
        <f>Produits!$B$10</f>
        <v>Pommes de terre primeurs ou nouvelles</v>
      </c>
      <c r="B18" s="4" t="str">
        <f>Secteurs!$B$11</f>
        <v>Alimentation humaine</v>
      </c>
      <c r="D18" s="29"/>
      <c r="P18" s="262"/>
      <c r="Q18" s="262"/>
    </row>
    <row r="19" spans="1:17">
      <c r="A19" s="4" t="str">
        <f>Produits!$B$12</f>
        <v>Pommes de terre de conservation ou demi-saison</v>
      </c>
      <c r="B19" s="4" t="str">
        <f>Secteurs!$B$11</f>
        <v>Alimentation humaine</v>
      </c>
      <c r="D19" s="29"/>
      <c r="P19" s="262"/>
      <c r="Q19" s="262"/>
    </row>
    <row r="20" spans="1:17">
      <c r="A20" s="4" t="str">
        <f>Produits!$B$10</f>
        <v>Pommes de terre primeurs ou nouvelles</v>
      </c>
      <c r="B20" s="4" t="str">
        <f>Secteurs!$B$10</f>
        <v>Débouchés</v>
      </c>
      <c r="P20" s="262"/>
      <c r="Q20" s="262"/>
    </row>
    <row r="21" spans="1:17">
      <c r="A21" s="4" t="str">
        <f>Produits!$B$12</f>
        <v>Pommes de terre de conservation ou demi-saison</v>
      </c>
      <c r="B21" s="4" t="str">
        <f>Secteurs!$B$10</f>
        <v>Débouchés</v>
      </c>
      <c r="P21" s="262"/>
      <c r="Q21" s="262"/>
    </row>
    <row r="22" spans="1:17">
      <c r="A22" s="4" t="str">
        <f>Produits!$B$10</f>
        <v>Pommes de terre primeurs ou nouvelles</v>
      </c>
      <c r="B22" s="4" t="str">
        <f>Secteurs!$B$13</f>
        <v>Ménages</v>
      </c>
      <c r="P22" s="262"/>
      <c r="Q22" s="262"/>
    </row>
    <row r="23" spans="1:17">
      <c r="A23" s="4" t="str">
        <f>Produits!$B$12</f>
        <v>Pommes de terre de conservation ou demi-saison</v>
      </c>
      <c r="B23" s="4" t="str">
        <f>Secteurs!$B$13</f>
        <v>Ménages</v>
      </c>
      <c r="P23" s="262"/>
      <c r="Q23" s="262"/>
    </row>
    <row r="24" spans="1:17">
      <c r="A24" s="4" t="str">
        <f>Secteurs!$B$2</f>
        <v>Récolte</v>
      </c>
      <c r="B24" s="4" t="str">
        <f>Produits!$B$16</f>
        <v>Pommes de terre primeurs ou nouvelles - Production</v>
      </c>
      <c r="P24" s="262" t="str">
        <f>Produits!$B$10</f>
        <v>Pommes de terre primeurs ou nouvelles</v>
      </c>
      <c r="Q24" s="262"/>
    </row>
    <row r="25" spans="1:17">
      <c r="A25" s="4" t="str">
        <f>'Echanges territoires'!$B$2</f>
        <v>Import</v>
      </c>
      <c r="B25" s="4" t="str">
        <f>Produits!$B$15</f>
        <v>Pommes de terre primeurs ou nouvelles - Importation</v>
      </c>
      <c r="P25" s="262"/>
      <c r="Q25" s="262"/>
    </row>
    <row r="26" spans="1:17">
      <c r="A26" s="4" t="str">
        <f>Produits!$B$16</f>
        <v>Pommes de terre primeurs ou nouvelles - Production</v>
      </c>
      <c r="B26" s="4" t="str">
        <f>'Echanges territoires'!$B$3</f>
        <v>Export</v>
      </c>
      <c r="P26" s="262"/>
      <c r="Q26" s="262"/>
    </row>
    <row r="27" spans="1:17">
      <c r="A27" s="4" t="str">
        <f>Secteurs!$B$2</f>
        <v>Récolte</v>
      </c>
      <c r="B27" s="4" t="str">
        <f>Produits!$B$19</f>
        <v>Pommes de terre de conservation ou demi-saison - Production</v>
      </c>
      <c r="P27" s="262" t="str">
        <f>Produits!$B$12</f>
        <v>Pommes de terre de conservation ou demi-saison</v>
      </c>
      <c r="Q27" s="262"/>
    </row>
    <row r="28" spans="1:17">
      <c r="A28" s="4" t="str">
        <f>'Echanges territoires'!$B$2</f>
        <v>Import</v>
      </c>
      <c r="B28" s="4" t="str">
        <f>Produits!$B$18</f>
        <v>Pommes de terre de conservation ou demi-saison - Importation</v>
      </c>
      <c r="P28" s="262"/>
      <c r="Q28" s="262"/>
    </row>
    <row r="29" spans="1:17">
      <c r="A29" s="4" t="str">
        <f>Produits!$B$19</f>
        <v>Pommes de terre de conservation ou demi-saison - Production</v>
      </c>
      <c r="B29" s="4" t="str">
        <f>'Echanges territoires'!$B$3</f>
        <v>Export</v>
      </c>
      <c r="P29" s="262"/>
      <c r="Q29" s="262"/>
    </row>
    <row r="30" spans="1:17" ht="14.4" customHeight="1">
      <c r="A30" s="4" t="str">
        <f>Secteurs!$B$2</f>
        <v>Récolte</v>
      </c>
      <c r="B30" s="4" t="str">
        <f>Produits!$B$21</f>
        <v>Pommes de terre de consommation - Production sous contrat</v>
      </c>
      <c r="P30" s="262" t="str">
        <f>Produits!$B$9</f>
        <v>Pommes de terre de consommation</v>
      </c>
      <c r="Q30" s="262"/>
    </row>
    <row r="31" spans="1:17">
      <c r="A31" s="4" t="str">
        <f>Secteurs!$B$2</f>
        <v>Récolte</v>
      </c>
      <c r="B31" s="4" t="str">
        <f>Produits!$B$22</f>
        <v>Pommes de terre de consommation - Production hors contrat</v>
      </c>
      <c r="P31" s="262"/>
      <c r="Q31" s="262"/>
    </row>
    <row r="32" spans="1:17">
      <c r="A32" s="4" t="str">
        <f>'Echanges territoires'!$B$2</f>
        <v>Import</v>
      </c>
      <c r="B32" s="4" t="str">
        <f>Produits!$B$23</f>
        <v>Pommes de terre de consommation - Importation</v>
      </c>
      <c r="P32" s="262"/>
      <c r="Q32" s="262"/>
    </row>
    <row r="33" spans="1:17">
      <c r="A33" s="4" t="str">
        <f>Produits!$B$21</f>
        <v>Pommes de terre de consommation - Production sous contrat</v>
      </c>
      <c r="B33" s="4" t="str">
        <f>'Echanges territoires'!$B$3</f>
        <v>Export</v>
      </c>
      <c r="P33" s="262"/>
      <c r="Q33" s="262"/>
    </row>
    <row r="34" spans="1:17">
      <c r="A34" s="4" t="str">
        <f>Produits!$B$22</f>
        <v>Pommes de terre de consommation - Production hors contrat</v>
      </c>
      <c r="B34" s="4" t="str">
        <f>'Echanges territoires'!$B$3</f>
        <v>Export</v>
      </c>
      <c r="P34" s="262"/>
      <c r="Q34" s="262"/>
    </row>
    <row r="35" spans="1:17" ht="14.4" customHeight="1">
      <c r="A35" s="4" t="str">
        <f>Produits!$B$21</f>
        <v>Pommes de terre de consommation - Production sous contrat</v>
      </c>
      <c r="B35" s="4" t="str">
        <f>Secteurs!$B$6</f>
        <v>Fabrication de chips</v>
      </c>
      <c r="P35" s="262" t="str">
        <f>Produits!$B$9</f>
        <v>Pommes de terre de consommation</v>
      </c>
      <c r="Q35" s="262"/>
    </row>
    <row r="36" spans="1:17">
      <c r="A36" s="4" t="str">
        <f>Produits!$B$22</f>
        <v>Pommes de terre de consommation - Production hors contrat</v>
      </c>
      <c r="B36" s="4" t="str">
        <f>Secteurs!$B$6</f>
        <v>Fabrication de chips</v>
      </c>
      <c r="P36" s="262"/>
      <c r="Q36" s="262"/>
    </row>
    <row r="37" spans="1:17">
      <c r="A37" s="4" t="str">
        <f>Produits!$B$23</f>
        <v>Pommes de terre de consommation - Importation</v>
      </c>
      <c r="B37" s="4" t="str">
        <f>Secteurs!$B$6</f>
        <v>Fabrication de chips</v>
      </c>
      <c r="P37" s="262"/>
      <c r="Q37" s="262"/>
    </row>
    <row r="38" spans="1:17">
      <c r="A38" s="4" t="str">
        <f>Produits!$B$21</f>
        <v>Pommes de terre de consommation - Production sous contrat</v>
      </c>
      <c r="B38" s="4" t="str">
        <f>Secteurs!$B$7</f>
        <v>Fabrication de produits déshydratés</v>
      </c>
      <c r="P38" s="262"/>
      <c r="Q38" s="262"/>
    </row>
    <row r="39" spans="1:17">
      <c r="A39" s="4" t="str">
        <f>Produits!$B$22</f>
        <v>Pommes de terre de consommation - Production hors contrat</v>
      </c>
      <c r="B39" s="4" t="str">
        <f>Secteurs!$B$7</f>
        <v>Fabrication de produits déshydratés</v>
      </c>
      <c r="P39" s="262"/>
      <c r="Q39" s="262"/>
    </row>
    <row r="40" spans="1:17">
      <c r="A40" s="4" t="str">
        <f>Produits!$B$23</f>
        <v>Pommes de terre de consommation - Importation</v>
      </c>
      <c r="B40" s="4" t="str">
        <f>Secteurs!$B$7</f>
        <v>Fabrication de produits déshydratés</v>
      </c>
      <c r="P40" s="262"/>
      <c r="Q40" s="262"/>
    </row>
    <row r="41" spans="1:17">
      <c r="A41" s="4" t="str">
        <f>Produits!$B$21</f>
        <v>Pommes de terre de consommation - Production sous contrat</v>
      </c>
      <c r="B41" s="4" t="str">
        <f>Secteurs!$B$8</f>
        <v>Fabrication de produits surgelés</v>
      </c>
      <c r="P41" s="262"/>
      <c r="Q41" s="262"/>
    </row>
    <row r="42" spans="1:17">
      <c r="A42" s="4" t="str">
        <f>Produits!$B$22</f>
        <v>Pommes de terre de consommation - Production hors contrat</v>
      </c>
      <c r="B42" s="4" t="str">
        <f>Secteurs!$B$8</f>
        <v>Fabrication de produits surgelés</v>
      </c>
      <c r="P42" s="262"/>
      <c r="Q42" s="262"/>
    </row>
    <row r="43" spans="1:17">
      <c r="A43" s="4" t="str">
        <f>Produits!$B$23</f>
        <v>Pommes de terre de consommation - Importation</v>
      </c>
      <c r="B43" s="4" t="str">
        <f>Secteurs!$B$8</f>
        <v>Fabrication de produits surgelés</v>
      </c>
      <c r="P43" s="262"/>
      <c r="Q43" s="262"/>
    </row>
    <row r="44" spans="1:17">
      <c r="A44" s="4" t="str">
        <f>Produits!$B$21</f>
        <v>Pommes de terre de consommation - Production sous contrat</v>
      </c>
      <c r="B44" s="4" t="str">
        <f>Secteurs!$B$9</f>
        <v>Fabrication d'autres produits</v>
      </c>
      <c r="P44" s="262"/>
      <c r="Q44" s="262"/>
    </row>
    <row r="45" spans="1:17">
      <c r="A45" s="4" t="str">
        <f>Produits!$B$22</f>
        <v>Pommes de terre de consommation - Production hors contrat</v>
      </c>
      <c r="B45" s="4" t="str">
        <f>Secteurs!$B$9</f>
        <v>Fabrication d'autres produits</v>
      </c>
      <c r="P45" s="262"/>
      <c r="Q45" s="262"/>
    </row>
    <row r="46" spans="1:17">
      <c r="A46" s="4" t="str">
        <f>Produits!$B$23</f>
        <v>Pommes de terre de consommation - Importation</v>
      </c>
      <c r="B46" s="4" t="str">
        <f>Secteurs!$B$9</f>
        <v>Fabrication d'autres produits</v>
      </c>
      <c r="P46" s="262"/>
      <c r="Q46" s="262"/>
    </row>
    <row r="47" spans="1:17">
      <c r="A47" s="4" t="str">
        <f>Produits!$B$21</f>
        <v>Pommes de terre de consommation - Production sous contrat</v>
      </c>
      <c r="B47" s="4" t="str">
        <f>Secteurs!$B$12</f>
        <v>A domicile</v>
      </c>
      <c r="P47" s="262"/>
      <c r="Q47" s="262"/>
    </row>
    <row r="48" spans="1:17">
      <c r="A48" s="4" t="str">
        <f>Produits!$B$22</f>
        <v>Pommes de terre de consommation - Production hors contrat</v>
      </c>
      <c r="B48" s="4" t="str">
        <f>Secteurs!$B$12</f>
        <v>A domicile</v>
      </c>
      <c r="P48" s="262"/>
      <c r="Q48" s="262"/>
    </row>
    <row r="49" spans="1:17">
      <c r="A49" s="4" t="str">
        <f>Produits!$B$23</f>
        <v>Pommes de terre de consommation - Importation</v>
      </c>
      <c r="B49" s="4" t="str">
        <f>Secteurs!$B$12</f>
        <v>A domicile</v>
      </c>
      <c r="P49" s="262"/>
      <c r="Q49" s="262"/>
    </row>
    <row r="50" spans="1:17">
      <c r="A50" s="4" t="str">
        <f>Produits!$B$21</f>
        <v>Pommes de terre de consommation - Production sous contrat</v>
      </c>
      <c r="B50" s="4" t="str">
        <f>Secteurs!$B$11</f>
        <v>Alimentation humaine</v>
      </c>
      <c r="P50" s="262"/>
      <c r="Q50" s="262"/>
    </row>
    <row r="51" spans="1:17">
      <c r="A51" s="4" t="str">
        <f>Produits!$B$22</f>
        <v>Pommes de terre de consommation - Production hors contrat</v>
      </c>
      <c r="B51" s="4" t="str">
        <f>Secteurs!$B$11</f>
        <v>Alimentation humaine</v>
      </c>
      <c r="P51" s="262"/>
      <c r="Q51" s="262"/>
    </row>
    <row r="52" spans="1:17">
      <c r="A52" s="4" t="str">
        <f>Produits!$B$23</f>
        <v>Pommes de terre de consommation - Importation</v>
      </c>
      <c r="B52" s="4" t="str">
        <f>Secteurs!$B$11</f>
        <v>Alimentation humaine</v>
      </c>
      <c r="P52" s="262"/>
      <c r="Q52" s="262"/>
    </row>
    <row r="53" spans="1:17">
      <c r="A53" s="4" t="str">
        <f>Produits!$B$21</f>
        <v>Pommes de terre de consommation - Production sous contrat</v>
      </c>
      <c r="B53" s="4" t="str">
        <f>Secteurs!$B$10</f>
        <v>Débouchés</v>
      </c>
      <c r="P53" s="262"/>
      <c r="Q53" s="262"/>
    </row>
    <row r="54" spans="1:17">
      <c r="A54" s="4" t="str">
        <f>Produits!$B$22</f>
        <v>Pommes de terre de consommation - Production hors contrat</v>
      </c>
      <c r="B54" s="4" t="str">
        <f>Secteurs!$B$10</f>
        <v>Débouchés</v>
      </c>
      <c r="P54" s="262"/>
      <c r="Q54" s="262"/>
    </row>
    <row r="55" spans="1:17">
      <c r="A55" s="4" t="str">
        <f>Produits!$B$23</f>
        <v>Pommes de terre de consommation - Importation</v>
      </c>
      <c r="B55" s="4" t="str">
        <f>Secteurs!$B$10</f>
        <v>Débouchés</v>
      </c>
      <c r="P55" s="262"/>
      <c r="Q55" s="262"/>
    </row>
    <row r="56" spans="1:17">
      <c r="A56" s="4" t="str">
        <f>Produits!$B$21</f>
        <v>Pommes de terre de consommation - Production sous contrat</v>
      </c>
      <c r="B56" s="4" t="str">
        <f>Secteurs!$B$13</f>
        <v>Ménages</v>
      </c>
      <c r="P56" s="262"/>
      <c r="Q56" s="262"/>
    </row>
    <row r="57" spans="1:17">
      <c r="A57" s="4" t="str">
        <f>Produits!$B$22</f>
        <v>Pommes de terre de consommation - Production hors contrat</v>
      </c>
      <c r="B57" s="4" t="str">
        <f>Secteurs!$B$13</f>
        <v>Ménages</v>
      </c>
      <c r="P57" s="262"/>
      <c r="Q57" s="262"/>
    </row>
    <row r="58" spans="1:17">
      <c r="A58" s="4" t="str">
        <f>Produits!$B$23</f>
        <v>Pommes de terre de consommation - Importation</v>
      </c>
      <c r="B58" s="4" t="str">
        <f>Secteurs!$B$13</f>
        <v>Ménages</v>
      </c>
      <c r="P58" s="262"/>
      <c r="Q58" s="262"/>
    </row>
    <row r="59" spans="1:17">
      <c r="A59" s="4" t="str">
        <f>Secteurs!$B$5</f>
        <v>Industrie alimentaire</v>
      </c>
      <c r="B59" s="4" t="str">
        <f>Produits!$B$27</f>
        <v>Produits surgelés</v>
      </c>
      <c r="P59" s="262" t="str">
        <f>Produits!$B$26</f>
        <v>Produits finis</v>
      </c>
      <c r="Q59" s="262"/>
    </row>
    <row r="60" spans="1:17">
      <c r="A60" s="4" t="str">
        <f>Secteurs!$B$5</f>
        <v>Industrie alimentaire</v>
      </c>
      <c r="B60" s="4" t="str">
        <f>Produits!$B$35</f>
        <v>Produits déshydratés</v>
      </c>
      <c r="P60" s="262"/>
      <c r="Q60" s="262"/>
    </row>
    <row r="61" spans="1:17">
      <c r="A61" s="4" t="str">
        <f>Secteurs!$B$5</f>
        <v>Industrie alimentaire</v>
      </c>
      <c r="B61" s="4" t="str">
        <f>Produits!$B$43</f>
        <v>Autres préparations ou conserves de pommes de terre, y compris les chips (à l’exclusion des produits congelés ou surgelés, séchés, préparés ou conservés au vinaigre ou à l’acide acétique, ou sous forme de farines, semoules ou flocons)</v>
      </c>
      <c r="P61" s="262"/>
      <c r="Q61" s="262"/>
    </row>
    <row r="62" spans="1:17" ht="14.4" customHeight="1">
      <c r="A62" s="4" t="str">
        <f>Secteurs!$B$3</f>
        <v>Transformation</v>
      </c>
      <c r="B62" s="4" t="str">
        <f>Produits!$B$33</f>
        <v>Pommes de terre, préparées ou conservées autrement qu'au vinaigre ou à l'acide acétique, congelées (à l'excl. des pommes de terre simpl. cuites ou des pommes de terre sous forme de farines, semoules ou flocons)</v>
      </c>
      <c r="P62" s="262" t="str">
        <f>Produits!$B$32</f>
        <v>Pommes de terre préparées ou conservées autrement qu’au vinaigre ou à l’acide acétique, congelées ou surgelées, y compris les pommes de terre entièrement ou partiellement frites et ensuite congelées ou surgelées</v>
      </c>
      <c r="Q62" s="262"/>
    </row>
    <row r="63" spans="1:17">
      <c r="A63" s="4" t="str">
        <f>Secteurs!$B$3</f>
        <v>Transformation</v>
      </c>
      <c r="B63" s="4" t="str">
        <f>Produits!$B$34</f>
        <v>Pommes de terre, simpl. cuites, congelées</v>
      </c>
      <c r="P63" s="262"/>
      <c r="Q63" s="262"/>
    </row>
    <row r="64" spans="1:17">
      <c r="A64" s="4" t="str">
        <f>Produits!$B$33</f>
        <v>Pommes de terre, préparées ou conservées autrement qu'au vinaigre ou à l'acide acétique, congelées (à l'excl. des pommes de terre simpl. cuites ou des pommes de terre sous forme de farines, semoules ou flocons)</v>
      </c>
      <c r="B64" s="4" t="str">
        <f>Secteurs!$B$12</f>
        <v>A domicile</v>
      </c>
      <c r="P64" s="262"/>
      <c r="Q64" s="262"/>
    </row>
    <row r="65" spans="1:17">
      <c r="A65" s="4" t="str">
        <f>Produits!$B$34</f>
        <v>Pommes de terre, simpl. cuites, congelées</v>
      </c>
      <c r="B65" s="4" t="str">
        <f>Secteurs!$B$12</f>
        <v>A domicile</v>
      </c>
      <c r="P65" s="262"/>
      <c r="Q65" s="262"/>
    </row>
    <row r="66" spans="1:17">
      <c r="A66" s="4" t="str">
        <f>Produits!$B$33</f>
        <v>Pommes de terre, préparées ou conservées autrement qu'au vinaigre ou à l'acide acétique, congelées (à l'excl. des pommes de terre simpl. cuites ou des pommes de terre sous forme de farines, semoules ou flocons)</v>
      </c>
      <c r="B66" s="4" t="str">
        <f>Secteurs!$B$15</f>
        <v>Restauration commerciale</v>
      </c>
      <c r="P66" s="262"/>
      <c r="Q66" s="262"/>
    </row>
    <row r="67" spans="1:17">
      <c r="A67" s="4" t="str">
        <f>Produits!$B$34</f>
        <v>Pommes de terre, simpl. cuites, congelées</v>
      </c>
      <c r="B67" s="4" t="str">
        <f>Secteurs!$B$15</f>
        <v>Restauration commerciale</v>
      </c>
      <c r="P67" s="262"/>
      <c r="Q67" s="262"/>
    </row>
    <row r="68" spans="1:17">
      <c r="A68" s="4" t="str">
        <f>Produits!$B$33</f>
        <v>Pommes de terre, préparées ou conservées autrement qu'au vinaigre ou à l'acide acétique, congelées (à l'excl. des pommes de terre simpl. cuites ou des pommes de terre sous forme de farines, semoules ou flocons)</v>
      </c>
      <c r="B68" s="4" t="str">
        <f>Secteurs!$B$16</f>
        <v>Restauration collective</v>
      </c>
      <c r="P68" s="262"/>
      <c r="Q68" s="262"/>
    </row>
    <row r="69" spans="1:17">
      <c r="A69" s="4" t="str">
        <f>Produits!$B$34</f>
        <v>Pommes de terre, simpl. cuites, congelées</v>
      </c>
      <c r="B69" s="4" t="str">
        <f>Secteurs!$B$16</f>
        <v>Restauration collective</v>
      </c>
      <c r="P69" s="262"/>
      <c r="Q69" s="262"/>
    </row>
    <row r="70" spans="1:17">
      <c r="A70" s="4" t="str">
        <f>Produits!$B$33</f>
        <v>Pommes de terre, préparées ou conservées autrement qu'au vinaigre ou à l'acide acétique, congelées (à l'excl. des pommes de terre simpl. cuites ou des pommes de terre sous forme de farines, semoules ou flocons)</v>
      </c>
      <c r="B70" s="4" t="str">
        <f>Secteurs!$B$11</f>
        <v>Alimentation humaine</v>
      </c>
      <c r="P70" s="262"/>
      <c r="Q70" s="262"/>
    </row>
    <row r="71" spans="1:17">
      <c r="A71" s="4" t="str">
        <f>Produits!$B$34</f>
        <v>Pommes de terre, simpl. cuites, congelées</v>
      </c>
      <c r="B71" s="4" t="str">
        <f>Secteurs!$B$11</f>
        <v>Alimentation humaine</v>
      </c>
      <c r="P71" s="262"/>
      <c r="Q71" s="262"/>
    </row>
    <row r="72" spans="1:17">
      <c r="A72" s="4" t="str">
        <f>Produits!$B$33</f>
        <v>Pommes de terre, préparées ou conservées autrement qu'au vinaigre ou à l'acide acétique, congelées (à l'excl. des pommes de terre simpl. cuites ou des pommes de terre sous forme de farines, semoules ou flocons)</v>
      </c>
      <c r="B72" s="4" t="str">
        <f>Secteurs!$B$14</f>
        <v>Hors domicile</v>
      </c>
      <c r="P72" s="262"/>
      <c r="Q72" s="262"/>
    </row>
    <row r="73" spans="1:17">
      <c r="A73" s="4" t="str">
        <f>Produits!$B$34</f>
        <v>Pommes de terre, simpl. cuites, congelées</v>
      </c>
      <c r="B73" s="4" t="str">
        <f>Secteurs!$B$14</f>
        <v>Hors domicile</v>
      </c>
      <c r="P73" s="262"/>
      <c r="Q73" s="262"/>
    </row>
    <row r="74" spans="1:17">
      <c r="A74" s="4" t="str">
        <f>Produits!$B$33</f>
        <v>Pommes de terre, préparées ou conservées autrement qu'au vinaigre ou à l'acide acétique, congelées (à l'excl. des pommes de terre simpl. cuites ou des pommes de terre sous forme de farines, semoules ou flocons)</v>
      </c>
      <c r="B74" s="4" t="str">
        <f>Secteurs!$B$10</f>
        <v>Débouchés</v>
      </c>
      <c r="P74" s="262"/>
      <c r="Q74" s="262"/>
    </row>
    <row r="75" spans="1:17">
      <c r="A75" s="4" t="str">
        <f>Produits!$B$34</f>
        <v>Pommes de terre, simpl. cuites, congelées</v>
      </c>
      <c r="B75" s="4" t="str">
        <f>Secteurs!$B$10</f>
        <v>Débouchés</v>
      </c>
      <c r="P75" s="262"/>
      <c r="Q75" s="262"/>
    </row>
    <row r="76" spans="1:17">
      <c r="A76" s="4" t="str">
        <f>Produits!$B$33</f>
        <v>Pommes de terre, préparées ou conservées autrement qu'au vinaigre ou à l'acide acétique, congelées (à l'excl. des pommes de terre simpl. cuites ou des pommes de terre sous forme de farines, semoules ou flocons)</v>
      </c>
      <c r="B76" s="4" t="str">
        <f>Secteurs!$B$13</f>
        <v>Ménages</v>
      </c>
      <c r="P76" s="262"/>
      <c r="Q76" s="262"/>
    </row>
    <row r="77" spans="1:17">
      <c r="A77" s="4" t="str">
        <f>Produits!$B$34</f>
        <v>Pommes de terre, simpl. cuites, congelées</v>
      </c>
      <c r="B77" s="4" t="str">
        <f>Secteurs!$B$13</f>
        <v>Ménages</v>
      </c>
      <c r="P77" s="262"/>
      <c r="Q77" s="262"/>
    </row>
    <row r="78" spans="1:17">
      <c r="A78" s="4" t="str">
        <f>Produits!$B$37</f>
        <v>Pommes de terre, déshydratées, coupées ou non, mais sans autre préparation</v>
      </c>
      <c r="B78" s="4" t="str">
        <f>Secteurs!$B$12</f>
        <v>A domicile</v>
      </c>
      <c r="P78" s="262" t="str">
        <f>Produits!$B$36</f>
        <v>Purée déshydratée</v>
      </c>
      <c r="Q78" s="262"/>
    </row>
    <row r="79" spans="1:17">
      <c r="A79" s="4" t="str">
        <f>Produits!$B$39</f>
        <v>Pommes de terre préparées ou conservées, sous forme de farine, semoule ou flocons (à l’exclusion des chips et des produits congelés ou surgelés, ou préparés ou conservés au vinaigre ou à l’acide acétique)</v>
      </c>
      <c r="B79" s="4" t="str">
        <f>Secteurs!$B$12</f>
        <v>A domicile</v>
      </c>
      <c r="P79" s="262"/>
      <c r="Q79" s="262"/>
    </row>
    <row r="80" spans="1:17">
      <c r="A80" s="4" t="str">
        <f>Produits!$B$41</f>
        <v>Pommes de terre déshydratées sous forme de farine, de poudre, de flocons, de granulés ou de pellets</v>
      </c>
      <c r="B80" s="4" t="str">
        <f>Secteurs!$B$12</f>
        <v>A domicile</v>
      </c>
      <c r="P80" s="262"/>
      <c r="Q80" s="262"/>
    </row>
    <row r="81" spans="1:17">
      <c r="A81" s="4" t="str">
        <f>Produits!$B$37</f>
        <v>Pommes de terre, déshydratées, coupées ou non, mais sans autre préparation</v>
      </c>
      <c r="B81" s="4" t="str">
        <f>Secteurs!$B$15</f>
        <v>Restauration commerciale</v>
      </c>
      <c r="P81" s="262"/>
      <c r="Q81" s="262"/>
    </row>
    <row r="82" spans="1:17">
      <c r="A82" s="4" t="str">
        <f>Produits!$B$39</f>
        <v>Pommes de terre préparées ou conservées, sous forme de farine, semoule ou flocons (à l’exclusion des chips et des produits congelés ou surgelés, ou préparés ou conservés au vinaigre ou à l’acide acétique)</v>
      </c>
      <c r="B82" s="4" t="str">
        <f>Secteurs!$B$15</f>
        <v>Restauration commerciale</v>
      </c>
      <c r="P82" s="262"/>
      <c r="Q82" s="262"/>
    </row>
    <row r="83" spans="1:17">
      <c r="A83" s="4" t="str">
        <f>Produits!$B$41</f>
        <v>Pommes de terre déshydratées sous forme de farine, de poudre, de flocons, de granulés ou de pellets</v>
      </c>
      <c r="B83" s="4" t="str">
        <f>Secteurs!$B$15</f>
        <v>Restauration commerciale</v>
      </c>
      <c r="P83" s="262"/>
      <c r="Q83" s="262"/>
    </row>
    <row r="84" spans="1:17">
      <c r="A84" s="4" t="str">
        <f>Produits!$B$37</f>
        <v>Pommes de terre, déshydratées, coupées ou non, mais sans autre préparation</v>
      </c>
      <c r="B84" s="4" t="str">
        <f>Secteurs!$B$16</f>
        <v>Restauration collective</v>
      </c>
      <c r="P84" s="262"/>
      <c r="Q84" s="262"/>
    </row>
    <row r="85" spans="1:17">
      <c r="A85" s="4" t="str">
        <f>Produits!$B$39</f>
        <v>Pommes de terre préparées ou conservées, sous forme de farine, semoule ou flocons (à l’exclusion des chips et des produits congelés ou surgelés, ou préparés ou conservés au vinaigre ou à l’acide acétique)</v>
      </c>
      <c r="B85" s="4" t="str">
        <f>Secteurs!$B$16</f>
        <v>Restauration collective</v>
      </c>
      <c r="P85" s="262"/>
      <c r="Q85" s="262"/>
    </row>
    <row r="86" spans="1:17">
      <c r="A86" s="4" t="str">
        <f>Produits!$B$41</f>
        <v>Pommes de terre déshydratées sous forme de farine, de poudre, de flocons, de granulés ou de pellets</v>
      </c>
      <c r="B86" s="4" t="str">
        <f>Secteurs!$B$16</f>
        <v>Restauration collective</v>
      </c>
      <c r="P86" s="262"/>
      <c r="Q86" s="262"/>
    </row>
    <row r="87" spans="1:17">
      <c r="A87" s="4" t="str">
        <f>Produits!$B$37</f>
        <v>Pommes de terre, déshydratées, coupées ou non, mais sans autre préparation</v>
      </c>
      <c r="B87" s="4" t="str">
        <f>Secteurs!$B$11</f>
        <v>Alimentation humaine</v>
      </c>
      <c r="P87" s="262"/>
      <c r="Q87" s="262"/>
    </row>
    <row r="88" spans="1:17">
      <c r="A88" s="4" t="str">
        <f>Produits!$B$39</f>
        <v>Pommes de terre préparées ou conservées, sous forme de farine, semoule ou flocons (à l’exclusion des chips et des produits congelés ou surgelés, ou préparés ou conservés au vinaigre ou à l’acide acétique)</v>
      </c>
      <c r="B88" s="4" t="str">
        <f>Secteurs!$B$11</f>
        <v>Alimentation humaine</v>
      </c>
      <c r="P88" s="262"/>
      <c r="Q88" s="262"/>
    </row>
    <row r="89" spans="1:17">
      <c r="A89" s="4" t="str">
        <f>Produits!$B$41</f>
        <v>Pommes de terre déshydratées sous forme de farine, de poudre, de flocons, de granulés ou de pellets</v>
      </c>
      <c r="B89" s="4" t="str">
        <f>Secteurs!$B$11</f>
        <v>Alimentation humaine</v>
      </c>
      <c r="P89" s="262"/>
      <c r="Q89" s="262"/>
    </row>
    <row r="90" spans="1:17">
      <c r="A90" s="4" t="str">
        <f>Produits!$B$37</f>
        <v>Pommes de terre, déshydratées, coupées ou non, mais sans autre préparation</v>
      </c>
      <c r="B90" s="4" t="str">
        <f>Secteurs!$B$14</f>
        <v>Hors domicile</v>
      </c>
      <c r="P90" s="262"/>
      <c r="Q90" s="262"/>
    </row>
    <row r="91" spans="1:17">
      <c r="A91" s="4" t="str">
        <f>Produits!$B$39</f>
        <v>Pommes de terre préparées ou conservées, sous forme de farine, semoule ou flocons (à l’exclusion des chips et des produits congelés ou surgelés, ou préparés ou conservés au vinaigre ou à l’acide acétique)</v>
      </c>
      <c r="B91" s="4" t="str">
        <f>Secteurs!$B$14</f>
        <v>Hors domicile</v>
      </c>
      <c r="P91" s="262"/>
      <c r="Q91" s="262"/>
    </row>
    <row r="92" spans="1:17">
      <c r="A92" s="4" t="str">
        <f>Produits!$B$41</f>
        <v>Pommes de terre déshydratées sous forme de farine, de poudre, de flocons, de granulés ou de pellets</v>
      </c>
      <c r="B92" s="4" t="str">
        <f>Secteurs!$B$14</f>
        <v>Hors domicile</v>
      </c>
      <c r="P92" s="262"/>
      <c r="Q92" s="262"/>
    </row>
    <row r="93" spans="1:17">
      <c r="A93" s="4" t="str">
        <f>Produits!$B$37</f>
        <v>Pommes de terre, déshydratées, coupées ou non, mais sans autre préparation</v>
      </c>
      <c r="B93" s="4" t="str">
        <f>Secteurs!$B$10</f>
        <v>Débouchés</v>
      </c>
      <c r="P93" s="262"/>
      <c r="Q93" s="262"/>
    </row>
    <row r="94" spans="1:17">
      <c r="A94" s="4" t="str">
        <f>Produits!$B$39</f>
        <v>Pommes de terre préparées ou conservées, sous forme de farine, semoule ou flocons (à l’exclusion des chips et des produits congelés ou surgelés, ou préparés ou conservés au vinaigre ou à l’acide acétique)</v>
      </c>
      <c r="B94" s="4" t="str">
        <f>Secteurs!$B$10</f>
        <v>Débouchés</v>
      </c>
      <c r="P94" s="262"/>
      <c r="Q94" s="262"/>
    </row>
    <row r="95" spans="1:17">
      <c r="A95" s="4" t="str">
        <f>Produits!$B$41</f>
        <v>Pommes de terre déshydratées sous forme de farine, de poudre, de flocons, de granulés ou de pellets</v>
      </c>
      <c r="B95" s="4" t="str">
        <f>Secteurs!$B$10</f>
        <v>Débouchés</v>
      </c>
      <c r="P95" s="262"/>
      <c r="Q95" s="262"/>
    </row>
    <row r="96" spans="1:17">
      <c r="A96" s="4" t="str">
        <f>Produits!$B$37</f>
        <v>Pommes de terre, déshydratées, coupées ou non, mais sans autre préparation</v>
      </c>
      <c r="B96" s="4" t="str">
        <f>Secteurs!$B$13</f>
        <v>Ménages</v>
      </c>
      <c r="P96" s="262"/>
      <c r="Q96" s="262"/>
    </row>
    <row r="97" spans="1:17">
      <c r="A97" s="4" t="str">
        <f>Produits!$B$39</f>
        <v>Pommes de terre préparées ou conservées, sous forme de farine, semoule ou flocons (à l’exclusion des chips et des produits congelés ou surgelés, ou préparés ou conservés au vinaigre ou à l’acide acétique)</v>
      </c>
      <c r="B97" s="4" t="str">
        <f>Secteurs!$B$13</f>
        <v>Ménages</v>
      </c>
      <c r="P97" s="262"/>
      <c r="Q97" s="262"/>
    </row>
    <row r="98" spans="1:17">
      <c r="A98" s="4" t="str">
        <f>Produits!$B$41</f>
        <v>Pommes de terre déshydratées sous forme de farine, de poudre, de flocons, de granulés ou de pellets</v>
      </c>
      <c r="B98" s="4" t="str">
        <f>Secteurs!$B$13</f>
        <v>Ménages</v>
      </c>
      <c r="P98" s="262"/>
      <c r="Q98" s="262"/>
    </row>
    <row r="99" spans="1:17">
      <c r="A99" s="4" t="str">
        <f>Secteurs!$B$3</f>
        <v>Transformation</v>
      </c>
      <c r="B99" s="4" t="str">
        <f>Produits!$B$44</f>
        <v>Chips</v>
      </c>
      <c r="P99" s="262" t="str">
        <f>Produits!$B$43</f>
        <v>Autres préparations ou conserves de pommes de terre, y compris les chips (à l’exclusion des produits congelés ou surgelés, séchés, préparés ou conservés au vinaigre ou à l’acide acétique, ou sous forme de farines, semoules ou flocons)</v>
      </c>
      <c r="Q99" s="262"/>
    </row>
    <row r="100" spans="1:17">
      <c r="A100" s="4" t="str">
        <f>Secteurs!$B$3</f>
        <v>Transformation</v>
      </c>
      <c r="B100" s="4" t="str">
        <f>Produits!$B$46</f>
        <v>Autres produits finis</v>
      </c>
      <c r="P100" s="262"/>
      <c r="Q100" s="262"/>
    </row>
    <row r="101" spans="1:17">
      <c r="A101" s="4" t="str">
        <f>Produits!$B$16</f>
        <v>Pommes de terre primeurs ou nouvelles - Production</v>
      </c>
      <c r="B101" s="4" t="str">
        <f>Secteurs!$B$5</f>
        <v>Industrie alimentaire</v>
      </c>
      <c r="P101" s="262" t="str">
        <f>Secteurs!$B$3</f>
        <v>Transformation</v>
      </c>
      <c r="Q101" s="262"/>
    </row>
    <row r="102" spans="1:17">
      <c r="A102" s="4" t="str">
        <f>Produits!$B$19</f>
        <v>Pommes de terre de conservation ou demi-saison - Production</v>
      </c>
      <c r="B102" s="4" t="str">
        <f>Secteurs!$B$5</f>
        <v>Industrie alimentaire</v>
      </c>
      <c r="P102" s="262"/>
      <c r="Q102" s="262"/>
    </row>
    <row r="103" spans="1:17">
      <c r="A103" s="4" t="str">
        <f>Produits!$B$10</f>
        <v>Pommes de terre primeurs ou nouvelles</v>
      </c>
      <c r="B103" s="4" t="str">
        <f>Secteurs!$B$5</f>
        <v>Industrie alimentaire</v>
      </c>
      <c r="P103" s="262"/>
      <c r="Q103" s="262"/>
    </row>
    <row r="104" spans="1:17">
      <c r="A104" s="4" t="str">
        <f>Produits!$B$12</f>
        <v>Pommes de terre de conservation ou demi-saison</v>
      </c>
      <c r="B104" s="4" t="str">
        <f>Secteurs!$B$5</f>
        <v>Industrie alimentaire</v>
      </c>
      <c r="P104" s="262"/>
      <c r="Q104" s="262"/>
    </row>
    <row r="105" spans="1:17">
      <c r="A105" s="4" t="str">
        <f>Produits!$B$11</f>
        <v>Pommes de terre de primeurs, à l'état frais ou réfrigéré, du 1er janvier au 30 juin</v>
      </c>
      <c r="B105" s="4" t="str">
        <f>Secteurs!$B$5</f>
        <v>Industrie alimentaire</v>
      </c>
      <c r="P105" s="262"/>
      <c r="Q105" s="262"/>
    </row>
    <row r="106" spans="1:17">
      <c r="A106" s="4" t="str">
        <f>Produits!$B$13</f>
        <v>Pommes de terre, à l'état frais ou réfrigéré (à l'excl. des pommes de terre de primeurs du 1er janvier au 30 juin, des pommes de terre de semence et des pommes de terre destinées à la fabrication de la fécule)</v>
      </c>
      <c r="B106" s="4" t="str">
        <f>Secteurs!$B$5</f>
        <v>Industrie alimentaire</v>
      </c>
      <c r="P106" s="262"/>
      <c r="Q106" s="262"/>
    </row>
    <row r="107" spans="1:17">
      <c r="A107" s="4" t="str">
        <f>Secteurs!$B$5</f>
        <v>Industrie alimentaire</v>
      </c>
      <c r="B107" s="4" t="str">
        <f>Produits!$B$29</f>
        <v>Pommes de terre, non cuites ou cuites à l’eau ou à la vapeur, congelées ou surgelées</v>
      </c>
      <c r="P107" s="262"/>
      <c r="Q107" s="262"/>
    </row>
    <row r="108" spans="1:17">
      <c r="A108" s="4" t="str">
        <f>Secteurs!$B$5</f>
        <v>Industrie alimentaire</v>
      </c>
      <c r="B108" s="4" t="str">
        <f>Produits!$B$32</f>
        <v>Pommes de terre préparées ou conservées autrement qu’au vinaigre ou à l’acide acétique, congelées ou surgelées, y compris les pommes de terre entièrement ou partiellement frites et ensuite congelées ou surgelées</v>
      </c>
      <c r="P108" s="262"/>
      <c r="Q108" s="262"/>
    </row>
    <row r="109" spans="1:17">
      <c r="A109" s="4" t="str">
        <f>Secteurs!$B$5</f>
        <v>Industrie alimentaire</v>
      </c>
      <c r="B109" s="4" t="str">
        <f>Produits!$B$41</f>
        <v>Pommes de terre déshydratées sous forme de farine, de poudre, de flocons, de granulés ou de pellets</v>
      </c>
      <c r="P109" s="262"/>
      <c r="Q109" s="262"/>
    </row>
    <row r="110" spans="1:17">
      <c r="A110" s="4" t="str">
        <f>Secteurs!$B$5</f>
        <v>Industrie alimentaire</v>
      </c>
      <c r="B110" s="4" t="str">
        <f>Produits!$B$39</f>
        <v>Pommes de terre préparées ou conservées, sous forme de farine, semoule ou flocons (à l’exclusion des chips et des produits congelés ou surgelés, ou préparés ou conservés au vinaigre ou à l’acide acétique)</v>
      </c>
      <c r="P110" s="262"/>
      <c r="Q110" s="262"/>
    </row>
    <row r="111" spans="1:17">
      <c r="A111" s="4" t="str">
        <f>Secteurs!$B$5</f>
        <v>Industrie alimentaire</v>
      </c>
      <c r="B111" s="4" t="str">
        <f>Produits!$B$43</f>
        <v>Autres préparations ou conserves de pommes de terre, y compris les chips (à l’exclusion des produits congelés ou surgelés, séchés, préparés ou conservés au vinaigre ou à l’acide acétique, ou sous forme de farines, semoules ou flocons)</v>
      </c>
      <c r="P111" s="262"/>
      <c r="Q111" s="262"/>
    </row>
    <row r="112" spans="1:17">
      <c r="A112" s="4" t="str">
        <f>Secteurs!$B$5</f>
        <v>Industrie alimentaire</v>
      </c>
      <c r="B112" s="4" t="str">
        <f>Produits!$B$28</f>
        <v>Garnitures surgelées</v>
      </c>
      <c r="P112" s="262"/>
      <c r="Q112" s="262"/>
    </row>
    <row r="113" spans="1:17">
      <c r="A113" s="4" t="str">
        <f>Secteurs!$B$5</f>
        <v>Industrie alimentaire</v>
      </c>
      <c r="B113" s="4" t="str">
        <f>Produits!$B$27</f>
        <v>Produits surgelés</v>
      </c>
      <c r="P113" s="262"/>
      <c r="Q113" s="262"/>
    </row>
    <row r="114" spans="1:17">
      <c r="A114" s="4" t="str">
        <f>Secteurs!$B$5</f>
        <v>Industrie alimentaire</v>
      </c>
      <c r="B114" s="4" t="str">
        <f>Produits!$B$31</f>
        <v>Frites</v>
      </c>
      <c r="P114" s="262"/>
      <c r="Q114" s="262"/>
    </row>
    <row r="115" spans="1:17">
      <c r="A115" s="4" t="str">
        <f>Secteurs!$B$5</f>
        <v>Industrie alimentaire</v>
      </c>
      <c r="B115" s="4" t="str">
        <f>Produits!$B$36</f>
        <v>Purée déshydratée</v>
      </c>
      <c r="P115" s="262"/>
      <c r="Q115" s="262"/>
    </row>
    <row r="116" spans="1:17">
      <c r="A116" s="4" t="str">
        <f>Secteurs!$B$5</f>
        <v>Industrie alimentaire</v>
      </c>
      <c r="B116" s="4" t="str">
        <f>Produits!$B$35</f>
        <v>Produits déshydratés</v>
      </c>
      <c r="P116" s="262"/>
      <c r="Q116" s="262"/>
    </row>
    <row r="117" spans="1:17">
      <c r="A117" s="4" t="str">
        <f>Secteurs!$B$5</f>
        <v>Industrie alimentaire</v>
      </c>
      <c r="B117" s="4" t="str">
        <f>Produits!$B$30</f>
        <v>Pommes de terre, non cuites ou cuites à l'eau ou à la vapeur, congelées</v>
      </c>
      <c r="P117" s="262"/>
      <c r="Q117" s="262"/>
    </row>
    <row r="118" spans="1:17">
      <c r="A118" s="4" t="str">
        <f>Secteurs!$B$5</f>
        <v>Industrie alimentaire</v>
      </c>
      <c r="B118" s="4" t="str">
        <f>Produits!$B$38</f>
        <v>Pommes de terre, séchées, même coupées en morceaux ou en tranches, mais non autrement préparées</v>
      </c>
      <c r="P118" s="262"/>
      <c r="Q118" s="262"/>
    </row>
    <row r="119" spans="1:17">
      <c r="A119" s="4" t="str">
        <f>Secteurs!$B$5</f>
        <v>Industrie alimentaire</v>
      </c>
      <c r="B119" s="4" t="str">
        <f>Produits!$B$40</f>
        <v>Pommes de terre, sous forme de farines, semoules ou flocons, non congelées</v>
      </c>
      <c r="P119" s="262"/>
      <c r="Q119" s="262"/>
    </row>
    <row r="120" spans="1:17">
      <c r="A120" s="4" t="str">
        <f>Secteurs!$B$5</f>
        <v>Industrie alimentaire</v>
      </c>
      <c r="B120" s="4" t="str">
        <f>Produits!$B$42</f>
        <v>Pommes de terre, préparées ou conservées sous forme de farines, semoules ou flocons, congelées</v>
      </c>
      <c r="P120" s="262"/>
      <c r="Q120" s="262"/>
    </row>
    <row r="121" spans="1:17">
      <c r="A121" s="4" t="str">
        <f>Produits!$B$21</f>
        <v>Pommes de terre de consommation - Production sous contrat</v>
      </c>
      <c r="B121" s="4" t="s">
        <v>431</v>
      </c>
      <c r="P121" s="262" t="str">
        <f>Secteurs!$B$5</f>
        <v>Industrie alimentaire</v>
      </c>
      <c r="Q121" s="262"/>
    </row>
    <row r="122" spans="1:17">
      <c r="A122" s="4" t="str">
        <f>Produits!$B$21</f>
        <v>Pommes de terre de consommation - Production sous contrat</v>
      </c>
      <c r="B122" s="4" t="s">
        <v>432</v>
      </c>
      <c r="P122" s="262"/>
      <c r="Q122" s="262"/>
    </row>
    <row r="123" spans="1:17">
      <c r="A123" s="4" t="str">
        <f>Produits!$B$21</f>
        <v>Pommes de terre de consommation - Production sous contrat</v>
      </c>
      <c r="B123" s="4" t="s">
        <v>433</v>
      </c>
      <c r="P123" s="262"/>
      <c r="Q123" s="262"/>
    </row>
    <row r="124" spans="1:17">
      <c r="A124" s="4" t="str">
        <f>Produits!$B$21</f>
        <v>Pommes de terre de consommation - Production sous contrat</v>
      </c>
      <c r="B124" s="4" t="s">
        <v>434</v>
      </c>
      <c r="P124" s="262"/>
      <c r="Q124" s="262"/>
    </row>
    <row r="125" spans="1:17">
      <c r="A125" s="4" t="str">
        <f>Produits!$B$22</f>
        <v>Pommes de terre de consommation - Production hors contrat</v>
      </c>
      <c r="B125" s="4" t="s">
        <v>431</v>
      </c>
      <c r="P125" s="262"/>
      <c r="Q125" s="262"/>
    </row>
    <row r="126" spans="1:17">
      <c r="A126" s="4" t="str">
        <f>Produits!$B$22</f>
        <v>Pommes de terre de consommation - Production hors contrat</v>
      </c>
      <c r="B126" s="4" t="s">
        <v>432</v>
      </c>
      <c r="P126" s="262"/>
      <c r="Q126" s="262"/>
    </row>
    <row r="127" spans="1:17">
      <c r="A127" s="4" t="str">
        <f>Produits!$B$22</f>
        <v>Pommes de terre de consommation - Production hors contrat</v>
      </c>
      <c r="B127" s="4" t="s">
        <v>433</v>
      </c>
      <c r="P127" s="262"/>
      <c r="Q127" s="262"/>
    </row>
    <row r="128" spans="1:17">
      <c r="A128" s="4" t="str">
        <f>Produits!$B$22</f>
        <v>Pommes de terre de consommation - Production hors contrat</v>
      </c>
      <c r="B128" s="4" t="s">
        <v>434</v>
      </c>
      <c r="P128" s="262"/>
      <c r="Q128" s="262"/>
    </row>
    <row r="129" spans="1:17">
      <c r="A129" s="4" t="str">
        <f>Produits!$B$23</f>
        <v>Pommes de terre de consommation - Importation</v>
      </c>
      <c r="B129" s="4" t="s">
        <v>431</v>
      </c>
      <c r="P129" s="262"/>
      <c r="Q129" s="262"/>
    </row>
    <row r="130" spans="1:17">
      <c r="A130" s="4" t="str">
        <f>Produits!$B$23</f>
        <v>Pommes de terre de consommation - Importation</v>
      </c>
      <c r="B130" s="4" t="s">
        <v>432</v>
      </c>
      <c r="P130" s="262"/>
      <c r="Q130" s="262"/>
    </row>
    <row r="131" spans="1:17">
      <c r="A131" s="4" t="str">
        <f>Produits!$B$23</f>
        <v>Pommes de terre de consommation - Importation</v>
      </c>
      <c r="B131" s="4" t="s">
        <v>433</v>
      </c>
      <c r="P131" s="262"/>
      <c r="Q131" s="262"/>
    </row>
    <row r="132" spans="1:17">
      <c r="A132" s="4" t="str">
        <f>Produits!$B$23</f>
        <v>Pommes de terre de consommation - Importation</v>
      </c>
      <c r="B132" s="4" t="s">
        <v>434</v>
      </c>
      <c r="P132" s="262"/>
      <c r="Q132" s="262"/>
    </row>
    <row r="133" spans="1:17">
      <c r="A133" s="4" t="s">
        <v>431</v>
      </c>
      <c r="B133" s="4" t="str">
        <f>Produits!$B$26</f>
        <v>Produits finis</v>
      </c>
      <c r="P133" s="262"/>
      <c r="Q133" s="262"/>
    </row>
    <row r="134" spans="1:17">
      <c r="A134" s="4" t="s">
        <v>432</v>
      </c>
      <c r="B134" s="4" t="str">
        <f>Produits!$B$26</f>
        <v>Produits finis</v>
      </c>
      <c r="P134" s="262"/>
      <c r="Q134" s="262"/>
    </row>
    <row r="135" spans="1:17">
      <c r="A135" s="4" t="s">
        <v>433</v>
      </c>
      <c r="B135" s="4" t="str">
        <f>Produits!$B$26</f>
        <v>Produits finis</v>
      </c>
      <c r="P135" s="262"/>
      <c r="Q135" s="262"/>
    </row>
    <row r="136" spans="1:17">
      <c r="A136" s="4" t="s">
        <v>434</v>
      </c>
      <c r="B136" s="4" t="str">
        <f>Produits!$B$26</f>
        <v>Produits finis</v>
      </c>
      <c r="P136" s="262"/>
      <c r="Q136" s="262"/>
    </row>
    <row r="137" spans="1:17">
      <c r="A137" s="4" t="s">
        <v>431</v>
      </c>
      <c r="B137" s="4" t="str">
        <f>Produits!$B$24</f>
        <v>Produits de transformation</v>
      </c>
      <c r="P137" s="262"/>
      <c r="Q137" s="262"/>
    </row>
    <row r="138" spans="1:17">
      <c r="A138" s="4" t="s">
        <v>432</v>
      </c>
      <c r="B138" s="4" t="str">
        <f>Produits!$B$24</f>
        <v>Produits de transformation</v>
      </c>
      <c r="P138" s="262"/>
      <c r="Q138" s="262"/>
    </row>
    <row r="139" spans="1:17">
      <c r="A139" s="4" t="s">
        <v>433</v>
      </c>
      <c r="B139" s="4" t="str">
        <f>Produits!$B$24</f>
        <v>Produits de transformation</v>
      </c>
      <c r="P139" s="262"/>
      <c r="Q139" s="262"/>
    </row>
    <row r="140" spans="1:17">
      <c r="A140" s="4" t="s">
        <v>434</v>
      </c>
      <c r="B140" s="4" t="str">
        <f>Produits!$B$24</f>
        <v>Produits de transformation</v>
      </c>
      <c r="P140" s="262"/>
      <c r="Q140" s="262"/>
    </row>
    <row r="141" spans="1:17">
      <c r="A141" s="4" t="str">
        <f>Produits!$B$53</f>
        <v>Amidon</v>
      </c>
      <c r="B141" s="4" t="str">
        <f>Secteurs!$B$17</f>
        <v>Autres IAA</v>
      </c>
      <c r="P141" s="260" t="str">
        <f>Secteurs!$B$11</f>
        <v>Alimentation humaine</v>
      </c>
      <c r="Q141" s="262"/>
    </row>
    <row r="142" spans="1:17">
      <c r="A142" s="4" t="str">
        <f>Produits!$B$53</f>
        <v>Amidon</v>
      </c>
      <c r="B142" s="4" t="str">
        <f>Secteurs!$B$21</f>
        <v>Chimie/Pharmacie</v>
      </c>
      <c r="P142" s="262" t="str">
        <f>Secteurs!$B$20</f>
        <v>Chimie biosourcée</v>
      </c>
      <c r="Q142" s="262"/>
    </row>
    <row r="143" spans="1:17">
      <c r="A143" s="4" t="str">
        <f>Produits!$B$53</f>
        <v>Amidon</v>
      </c>
      <c r="B143" s="4" t="str">
        <f>Secteurs!$B$22</f>
        <v>Papetrie/Cartonnerie</v>
      </c>
      <c r="P143" s="262"/>
      <c r="Q143" s="262"/>
    </row>
    <row r="144" spans="1:17">
      <c r="A144" s="4" t="str">
        <f>Produits!$B$53</f>
        <v>Amidon</v>
      </c>
      <c r="B144" s="4" t="str">
        <f>Secteurs!$B$23</f>
        <v>Autres industries non alimentaires</v>
      </c>
      <c r="P144" s="262"/>
      <c r="Q144" s="262"/>
    </row>
    <row r="145" spans="1:17" ht="14.4" customHeight="1">
      <c r="A145" s="4" t="str">
        <f>Produits!$B$16</f>
        <v>Pommes de terre primeurs ou nouvelles - Production</v>
      </c>
      <c r="B145" s="4" t="str">
        <f>Secteurs!$B$6</f>
        <v>Fabrication de chips</v>
      </c>
      <c r="P145" s="262" t="str">
        <f>Produits!$B$10</f>
        <v>Pommes de terre primeurs ou nouvelles</v>
      </c>
      <c r="Q145" s="262"/>
    </row>
    <row r="146" spans="1:17">
      <c r="A146" s="4" t="str">
        <f>Produits!$B$15</f>
        <v>Pommes de terre primeurs ou nouvelles - Importation</v>
      </c>
      <c r="B146" s="4" t="str">
        <f>Secteurs!$B$6</f>
        <v>Fabrication de chips</v>
      </c>
      <c r="P146" s="262"/>
      <c r="Q146" s="262"/>
    </row>
    <row r="147" spans="1:17">
      <c r="A147" s="4" t="str">
        <f>Produits!$B$16</f>
        <v>Pommes de terre primeurs ou nouvelles - Production</v>
      </c>
      <c r="B147" s="4" t="str">
        <f>Secteurs!$B$7</f>
        <v>Fabrication de produits déshydratés</v>
      </c>
      <c r="P147" s="262"/>
      <c r="Q147" s="262"/>
    </row>
    <row r="148" spans="1:17">
      <c r="A148" s="4" t="str">
        <f>Produits!$B$15</f>
        <v>Pommes de terre primeurs ou nouvelles - Importation</v>
      </c>
      <c r="B148" s="4" t="str">
        <f>Secteurs!$B$7</f>
        <v>Fabrication de produits déshydratés</v>
      </c>
      <c r="P148" s="262"/>
      <c r="Q148" s="262"/>
    </row>
    <row r="149" spans="1:17">
      <c r="A149" s="4" t="str">
        <f>Produits!$B$16</f>
        <v>Pommes de terre primeurs ou nouvelles - Production</v>
      </c>
      <c r="B149" s="4" t="str">
        <f>Secteurs!$B$8</f>
        <v>Fabrication de produits surgelés</v>
      </c>
      <c r="P149" s="262"/>
      <c r="Q149" s="262"/>
    </row>
    <row r="150" spans="1:17">
      <c r="A150" s="4" t="str">
        <f>Produits!$B$15</f>
        <v>Pommes de terre primeurs ou nouvelles - Importation</v>
      </c>
      <c r="B150" s="4" t="str">
        <f>Secteurs!$B$8</f>
        <v>Fabrication de produits surgelés</v>
      </c>
      <c r="P150" s="262"/>
      <c r="Q150" s="262"/>
    </row>
    <row r="151" spans="1:17">
      <c r="A151" s="4" t="str">
        <f>Produits!$B$16</f>
        <v>Pommes de terre primeurs ou nouvelles - Production</v>
      </c>
      <c r="B151" s="4" t="str">
        <f>Secteurs!$B$9</f>
        <v>Fabrication d'autres produits</v>
      </c>
      <c r="P151" s="262"/>
      <c r="Q151" s="262"/>
    </row>
    <row r="152" spans="1:17">
      <c r="A152" s="4" t="str">
        <f>Produits!$B$15</f>
        <v>Pommes de terre primeurs ou nouvelles - Importation</v>
      </c>
      <c r="B152" s="4" t="str">
        <f>Secteurs!$B$9</f>
        <v>Fabrication d'autres produits</v>
      </c>
      <c r="P152" s="262"/>
      <c r="Q152" s="262"/>
    </row>
    <row r="153" spans="1:17">
      <c r="A153" s="4" t="str">
        <f>Produits!$B$16</f>
        <v>Pommes de terre primeurs ou nouvelles - Production</v>
      </c>
      <c r="B153" s="4" t="str">
        <f>Secteurs!$B$12</f>
        <v>A domicile</v>
      </c>
      <c r="P153" s="262"/>
      <c r="Q153" s="262"/>
    </row>
    <row r="154" spans="1:17">
      <c r="A154" s="4" t="str">
        <f>Produits!$B$15</f>
        <v>Pommes de terre primeurs ou nouvelles - Importation</v>
      </c>
      <c r="B154" s="4" t="str">
        <f>Secteurs!$B$12</f>
        <v>A domicile</v>
      </c>
      <c r="P154" s="262"/>
      <c r="Q154" s="262"/>
    </row>
    <row r="155" spans="1:17">
      <c r="A155" s="4" t="str">
        <f>Produits!$B$16</f>
        <v>Pommes de terre primeurs ou nouvelles - Production</v>
      </c>
      <c r="B155" s="4" t="str">
        <f>Secteurs!$B$11</f>
        <v>Alimentation humaine</v>
      </c>
      <c r="P155" s="262"/>
      <c r="Q155" s="262"/>
    </row>
    <row r="156" spans="1:17">
      <c r="A156" s="4" t="str">
        <f>Produits!$B$15</f>
        <v>Pommes de terre primeurs ou nouvelles - Importation</v>
      </c>
      <c r="B156" s="4" t="str">
        <f>Secteurs!$B$11</f>
        <v>Alimentation humaine</v>
      </c>
      <c r="P156" s="262"/>
      <c r="Q156" s="262"/>
    </row>
    <row r="157" spans="1:17">
      <c r="A157" s="4" t="str">
        <f>Produits!$B$16</f>
        <v>Pommes de terre primeurs ou nouvelles - Production</v>
      </c>
      <c r="B157" s="4" t="str">
        <f>Secteurs!$B$10</f>
        <v>Débouchés</v>
      </c>
      <c r="P157" s="262"/>
      <c r="Q157" s="262"/>
    </row>
    <row r="158" spans="1:17">
      <c r="A158" s="4" t="str">
        <f>Produits!$B$15</f>
        <v>Pommes de terre primeurs ou nouvelles - Importation</v>
      </c>
      <c r="B158" s="4" t="str">
        <f>Secteurs!$B$10</f>
        <v>Débouchés</v>
      </c>
      <c r="P158" s="262"/>
      <c r="Q158" s="262"/>
    </row>
    <row r="159" spans="1:17">
      <c r="A159" s="4" t="str">
        <f>Produits!$B$16</f>
        <v>Pommes de terre primeurs ou nouvelles - Production</v>
      </c>
      <c r="B159" s="4" t="str">
        <f>Secteurs!$B$13</f>
        <v>Ménages</v>
      </c>
      <c r="P159" s="262"/>
      <c r="Q159" s="262"/>
    </row>
    <row r="160" spans="1:17">
      <c r="A160" s="4" t="str">
        <f>Produits!$B$15</f>
        <v>Pommes de terre primeurs ou nouvelles - Importation</v>
      </c>
      <c r="B160" s="4" t="str">
        <f>Secteurs!$B$13</f>
        <v>Ménages</v>
      </c>
      <c r="P160" s="262"/>
      <c r="Q160" s="262"/>
    </row>
    <row r="161" spans="1:17">
      <c r="A161" s="4" t="str">
        <f>Produits!$B$19</f>
        <v>Pommes de terre de conservation ou demi-saison - Production</v>
      </c>
      <c r="B161" s="4" t="str">
        <f>Secteurs!$B$6</f>
        <v>Fabrication de chips</v>
      </c>
      <c r="P161" s="262" t="str">
        <f>Produits!$B$12</f>
        <v>Pommes de terre de conservation ou demi-saison</v>
      </c>
      <c r="Q161" s="262"/>
    </row>
    <row r="162" spans="1:17">
      <c r="A162" s="4" t="str">
        <f>Produits!$B$18</f>
        <v>Pommes de terre de conservation ou demi-saison - Importation</v>
      </c>
      <c r="B162" s="4" t="str">
        <f>Secteurs!$B$6</f>
        <v>Fabrication de chips</v>
      </c>
      <c r="P162" s="262"/>
      <c r="Q162" s="262"/>
    </row>
    <row r="163" spans="1:17">
      <c r="A163" s="4" t="str">
        <f>Produits!$B$19</f>
        <v>Pommes de terre de conservation ou demi-saison - Production</v>
      </c>
      <c r="B163" s="4" t="str">
        <f>Secteurs!$B$7</f>
        <v>Fabrication de produits déshydratés</v>
      </c>
      <c r="P163" s="262"/>
      <c r="Q163" s="262"/>
    </row>
    <row r="164" spans="1:17">
      <c r="A164" s="4" t="str">
        <f>Produits!$B$18</f>
        <v>Pommes de terre de conservation ou demi-saison - Importation</v>
      </c>
      <c r="B164" s="4" t="str">
        <f>Secteurs!$B$7</f>
        <v>Fabrication de produits déshydratés</v>
      </c>
      <c r="P164" s="262"/>
      <c r="Q164" s="262"/>
    </row>
    <row r="165" spans="1:17">
      <c r="A165" s="4" t="str">
        <f>Produits!$B$19</f>
        <v>Pommes de terre de conservation ou demi-saison - Production</v>
      </c>
      <c r="B165" s="4" t="str">
        <f>Secteurs!$B$8</f>
        <v>Fabrication de produits surgelés</v>
      </c>
      <c r="P165" s="262"/>
      <c r="Q165" s="262"/>
    </row>
    <row r="166" spans="1:17">
      <c r="A166" s="4" t="str">
        <f>Produits!$B$18</f>
        <v>Pommes de terre de conservation ou demi-saison - Importation</v>
      </c>
      <c r="B166" s="4" t="str">
        <f>Secteurs!$B$8</f>
        <v>Fabrication de produits surgelés</v>
      </c>
      <c r="P166" s="262"/>
      <c r="Q166" s="262"/>
    </row>
    <row r="167" spans="1:17">
      <c r="A167" s="4" t="str">
        <f>Produits!$B$19</f>
        <v>Pommes de terre de conservation ou demi-saison - Production</v>
      </c>
      <c r="B167" s="4" t="str">
        <f>Secteurs!$B$9</f>
        <v>Fabrication d'autres produits</v>
      </c>
      <c r="P167" s="262"/>
      <c r="Q167" s="262"/>
    </row>
    <row r="168" spans="1:17">
      <c r="A168" s="4" t="str">
        <f>Produits!$B$18</f>
        <v>Pommes de terre de conservation ou demi-saison - Importation</v>
      </c>
      <c r="B168" s="4" t="str">
        <f>Secteurs!$B$9</f>
        <v>Fabrication d'autres produits</v>
      </c>
      <c r="P168" s="262"/>
      <c r="Q168" s="262"/>
    </row>
    <row r="169" spans="1:17">
      <c r="A169" s="4" t="str">
        <f>Produits!$B$19</f>
        <v>Pommes de terre de conservation ou demi-saison - Production</v>
      </c>
      <c r="B169" s="4" t="str">
        <f>Secteurs!$B$12</f>
        <v>A domicile</v>
      </c>
      <c r="P169" s="262"/>
      <c r="Q169" s="262"/>
    </row>
    <row r="170" spans="1:17">
      <c r="A170" s="4" t="str">
        <f>Produits!$B$18</f>
        <v>Pommes de terre de conservation ou demi-saison - Importation</v>
      </c>
      <c r="B170" s="4" t="str">
        <f>Secteurs!$B$12</f>
        <v>A domicile</v>
      </c>
      <c r="P170" s="262"/>
      <c r="Q170" s="262"/>
    </row>
    <row r="171" spans="1:17">
      <c r="A171" s="4" t="str">
        <f>Produits!$B$19</f>
        <v>Pommes de terre de conservation ou demi-saison - Production</v>
      </c>
      <c r="B171" s="4" t="str">
        <f>Secteurs!$B$11</f>
        <v>Alimentation humaine</v>
      </c>
      <c r="P171" s="262"/>
      <c r="Q171" s="262"/>
    </row>
    <row r="172" spans="1:17">
      <c r="A172" s="4" t="str">
        <f>Produits!$B$18</f>
        <v>Pommes de terre de conservation ou demi-saison - Importation</v>
      </c>
      <c r="B172" s="4" t="str">
        <f>Secteurs!$B$11</f>
        <v>Alimentation humaine</v>
      </c>
      <c r="P172" s="262"/>
      <c r="Q172" s="262"/>
    </row>
    <row r="173" spans="1:17">
      <c r="A173" s="4" t="str">
        <f>Produits!$B$19</f>
        <v>Pommes de terre de conservation ou demi-saison - Production</v>
      </c>
      <c r="B173" s="4" t="str">
        <f>Secteurs!$B$10</f>
        <v>Débouchés</v>
      </c>
      <c r="P173" s="262"/>
      <c r="Q173" s="262"/>
    </row>
    <row r="174" spans="1:17">
      <c r="A174" s="4" t="str">
        <f>Produits!$B$18</f>
        <v>Pommes de terre de conservation ou demi-saison - Importation</v>
      </c>
      <c r="B174" s="4" t="str">
        <f>Secteurs!$B$10</f>
        <v>Débouchés</v>
      </c>
      <c r="P174" s="262"/>
      <c r="Q174" s="262"/>
    </row>
    <row r="175" spans="1:17">
      <c r="A175" s="4" t="str">
        <f>Produits!$B$19</f>
        <v>Pommes de terre de conservation ou demi-saison - Production</v>
      </c>
      <c r="B175" s="4" t="str">
        <f>Secteurs!$B$13</f>
        <v>Ménages</v>
      </c>
      <c r="P175" s="262"/>
      <c r="Q175" s="262"/>
    </row>
    <row r="176" spans="1:17">
      <c r="A176" s="4" t="str">
        <f>Produits!$B$18</f>
        <v>Pommes de terre de conservation ou demi-saison - Importation</v>
      </c>
      <c r="B176" s="4" t="str">
        <f>Secteurs!$B$13</f>
        <v>Ménages</v>
      </c>
      <c r="P176" s="262"/>
      <c r="Q176" s="262"/>
    </row>
    <row r="177" spans="1:17">
      <c r="A177" s="4" t="str">
        <f>Secteurs!$B$6</f>
        <v>Fabrication de chips</v>
      </c>
      <c r="B177" s="4" t="str">
        <f>Produits!$B$43</f>
        <v>Autres préparations ou conserves de pommes de terre, y compris les chips (à l’exclusion des produits congelés ou surgelés, séchés, préparés ou conservés au vinaigre ou à l’acide acétique, ou sous forme de farines, semoules ou flocons)</v>
      </c>
      <c r="P177" s="262" t="str">
        <f>Produits!$B$26</f>
        <v>Produits finis</v>
      </c>
      <c r="Q177" s="262"/>
    </row>
    <row r="178" spans="1:17">
      <c r="A178" s="4" t="str">
        <f>Secteurs!$B$7</f>
        <v>Fabrication de produits déshydratés</v>
      </c>
      <c r="B178" s="4" t="str">
        <f>Produits!$B$35</f>
        <v>Produits déshydratés</v>
      </c>
      <c r="P178" s="262"/>
      <c r="Q178" s="262"/>
    </row>
    <row r="179" spans="1:17">
      <c r="A179" s="4" t="str">
        <f>Secteurs!$B$8</f>
        <v>Fabrication de produits surgelés</v>
      </c>
      <c r="B179" s="4" t="str">
        <f>Produits!$B$27</f>
        <v>Produits surgelés</v>
      </c>
      <c r="P179" s="262"/>
      <c r="Q179" s="262"/>
    </row>
    <row r="180" spans="1:17">
      <c r="A180" s="4" t="str">
        <f>Secteurs!$B$9</f>
        <v>Fabrication d'autres produits</v>
      </c>
      <c r="B180" s="4" t="str">
        <f>Produits!$B$43</f>
        <v>Autres préparations ou conserves de pommes de terre, y compris les chips (à l’exclusion des produits congelés ou surgelés, séchés, préparés ou conservés au vinaigre ou à l’acide acétique, ou sous forme de farines, semoules ou flocons)</v>
      </c>
      <c r="P180" s="262"/>
      <c r="Q180" s="262"/>
    </row>
    <row r="181" spans="1:17" ht="14.4" customHeight="1">
      <c r="A181" s="4" t="str">
        <f>Secteurs!$B$5</f>
        <v>Industrie alimentaire</v>
      </c>
      <c r="B181" s="4" t="str">
        <f>Produits!$B$33</f>
        <v>Pommes de terre, préparées ou conservées autrement qu'au vinaigre ou à l'acide acétique, congelées (à l'excl. des pommes de terre simpl. cuites ou des pommes de terre sous forme de farines, semoules ou flocons)</v>
      </c>
      <c r="P181" s="262" t="str">
        <f>Produits!$B$32</f>
        <v>Pommes de terre préparées ou conservées autrement qu’au vinaigre ou à l’acide acétique, congelées ou surgelées, y compris les pommes de terre entièrement ou partiellement frites et ensuite congelées ou surgelées</v>
      </c>
      <c r="Q181" s="262"/>
    </row>
    <row r="182" spans="1:17">
      <c r="A182" s="4" t="str">
        <f>Secteurs!$B$5</f>
        <v>Industrie alimentaire</v>
      </c>
      <c r="B182" s="4" t="str">
        <f>Produits!$B$34</f>
        <v>Pommes de terre, simpl. cuites, congelées</v>
      </c>
      <c r="P182" s="262"/>
      <c r="Q182" s="262"/>
    </row>
    <row r="183" spans="1:17">
      <c r="A183" s="4" t="str">
        <f>Secteurs!$B$5</f>
        <v>Industrie alimentaire</v>
      </c>
      <c r="B183" s="4" t="str">
        <f>Produits!$B$44</f>
        <v>Chips</v>
      </c>
      <c r="P183" s="262" t="str">
        <f>Produits!$B$43</f>
        <v>Autres préparations ou conserves de pommes de terre, y compris les chips (à l’exclusion des produits congelés ou surgelés, séchés, préparés ou conservés au vinaigre ou à l’acide acétique, ou sous forme de farines, semoules ou flocons)</v>
      </c>
      <c r="Q183" s="262"/>
    </row>
    <row r="184" spans="1:17">
      <c r="A184" s="4" t="str">
        <f>Secteurs!$B$5</f>
        <v>Industrie alimentaire</v>
      </c>
      <c r="B184" s="4" t="str">
        <f>Produits!$B$46</f>
        <v>Autres produits finis</v>
      </c>
      <c r="P184" s="262"/>
      <c r="Q184" s="262"/>
    </row>
    <row r="185" spans="1:17">
      <c r="A185" s="4" t="str">
        <f>Secteurs!$B$5</f>
        <v>Industrie alimentaire</v>
      </c>
      <c r="B185" s="4" t="str">
        <f>Produits!$B$33</f>
        <v>Pommes de terre, préparées ou conservées autrement qu'au vinaigre ou à l'acide acétique, congelées (à l'excl. des pommes de terre simpl. cuites ou des pommes de terre sous forme de farines, semoules ou flocons)</v>
      </c>
      <c r="P185" s="262" t="str">
        <f>Secteurs!$B$3</f>
        <v>Transformation</v>
      </c>
      <c r="Q185" s="262"/>
    </row>
    <row r="186" spans="1:17">
      <c r="A186" s="4" t="str">
        <f>Secteurs!$B$5</f>
        <v>Industrie alimentaire</v>
      </c>
      <c r="B186" s="4" t="str">
        <f>Produits!$B$34</f>
        <v>Pommes de terre, simpl. cuites, congelées</v>
      </c>
      <c r="P186" s="262"/>
      <c r="Q186" s="262"/>
    </row>
    <row r="187" spans="1:17">
      <c r="A187" s="4" t="str">
        <f>Secteurs!$B$5</f>
        <v>Industrie alimentaire</v>
      </c>
      <c r="B187" s="4" t="str">
        <f>Produits!$B$44</f>
        <v>Chips</v>
      </c>
      <c r="P187" s="262"/>
      <c r="Q187" s="262"/>
    </row>
    <row r="188" spans="1:17">
      <c r="A188" s="4" t="str">
        <f>Secteurs!$B$5</f>
        <v>Industrie alimentaire</v>
      </c>
      <c r="B188" s="4" t="str">
        <f>Produits!$B$46</f>
        <v>Autres produits finis</v>
      </c>
      <c r="P188" s="262"/>
      <c r="Q188" s="262"/>
    </row>
    <row r="189" spans="1:17">
      <c r="A189" s="4" t="str">
        <f>Secteurs!$B$5</f>
        <v>Industrie alimentaire</v>
      </c>
      <c r="B189" s="4" t="str">
        <f>Produits!$B$45</f>
        <v>Pommes de terre, en fines tranches, frites, même salées ou aromatisées, en emballages hermétiquement clos, propres à la consommation en l'état, non congelées</v>
      </c>
      <c r="P189" s="262"/>
      <c r="Q189" s="262"/>
    </row>
    <row r="190" spans="1:17">
      <c r="A190" s="4" t="str">
        <f>Secteurs!$B$5</f>
        <v>Industrie alimentaire</v>
      </c>
      <c r="B190"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P190" s="262"/>
      <c r="Q190" s="262"/>
    </row>
    <row r="191" spans="1:17">
      <c r="A191" s="4" t="str">
        <f>Secteurs!$B$5</f>
        <v>Industrie alimentaire</v>
      </c>
      <c r="B191" s="4" t="str">
        <f>Produits!$B$48</f>
        <v>Produits de 4ème et 5ème gamme</v>
      </c>
      <c r="P191" s="262"/>
      <c r="Q191" s="262"/>
    </row>
    <row r="192" spans="1:17">
      <c r="A192" s="4" t="str">
        <f>Secteurs!$B$5</f>
        <v>Industrie alimentaire</v>
      </c>
      <c r="B192" s="4" t="str">
        <f>Produits!$B$49</f>
        <v>Pommes de terre sous vide</v>
      </c>
      <c r="P192" s="262"/>
      <c r="Q192" s="262"/>
    </row>
    <row r="193" spans="1:17">
      <c r="A193" s="4" t="s">
        <v>320</v>
      </c>
      <c r="B193" s="4" t="str">
        <f>Secteurs!$B$6</f>
        <v>Fabrication de chips</v>
      </c>
      <c r="P193" s="262" t="str">
        <f>Secteurs!$B$5</f>
        <v>Industrie alimentaire</v>
      </c>
      <c r="Q193" s="262"/>
    </row>
    <row r="194" spans="1:17">
      <c r="A194" s="4" t="s">
        <v>320</v>
      </c>
      <c r="B194" s="4" t="str">
        <f>Secteurs!$B$7</f>
        <v>Fabrication de produits déshydratés</v>
      </c>
      <c r="P194" s="262"/>
      <c r="Q194" s="262"/>
    </row>
    <row r="195" spans="1:17">
      <c r="A195" s="4" t="s">
        <v>320</v>
      </c>
      <c r="B195" s="4" t="str">
        <f>Secteurs!$B$8</f>
        <v>Fabrication de produits surgelés</v>
      </c>
      <c r="P195" s="262"/>
      <c r="Q195" s="262"/>
    </row>
    <row r="196" spans="1:17">
      <c r="A196" s="4" t="s">
        <v>320</v>
      </c>
      <c r="B196" s="4" t="str">
        <f>Secteurs!$B$9</f>
        <v>Fabrication d'autres produits</v>
      </c>
      <c r="P196" s="262"/>
      <c r="Q196" s="262"/>
    </row>
    <row r="197" spans="1:17">
      <c r="A197" s="4" t="s">
        <v>322</v>
      </c>
      <c r="B197" s="4" t="str">
        <f>Secteurs!$B$6</f>
        <v>Fabrication de chips</v>
      </c>
      <c r="P197" s="262"/>
      <c r="Q197" s="262"/>
    </row>
    <row r="198" spans="1:17">
      <c r="A198" s="4" t="s">
        <v>322</v>
      </c>
      <c r="B198" s="4" t="str">
        <f>Secteurs!$B$7</f>
        <v>Fabrication de produits déshydratés</v>
      </c>
      <c r="P198" s="262"/>
      <c r="Q198" s="262"/>
    </row>
    <row r="199" spans="1:17">
      <c r="A199" s="4" t="s">
        <v>322</v>
      </c>
      <c r="B199" s="4" t="str">
        <f>Secteurs!$B$8</f>
        <v>Fabrication de produits surgelés</v>
      </c>
      <c r="P199" s="262"/>
      <c r="Q199" s="262"/>
    </row>
    <row r="200" spans="1:17">
      <c r="A200" s="4" t="s">
        <v>322</v>
      </c>
      <c r="B200" s="4" t="str">
        <f>Secteurs!$B$9</f>
        <v>Fabrication d'autres produits</v>
      </c>
      <c r="P200" s="262"/>
      <c r="Q200" s="262"/>
    </row>
    <row r="201" spans="1:17">
      <c r="A201" s="4" t="str">
        <f>Secteurs!$B$8</f>
        <v>Fabrication de produits surgelés</v>
      </c>
      <c r="B201" s="4" t="str">
        <f>Produits!$B$27</f>
        <v>Produits surgelés</v>
      </c>
      <c r="P201" s="262"/>
      <c r="Q201" s="262"/>
    </row>
    <row r="202" spans="1:17">
      <c r="A202" s="4" t="str">
        <f>Secteurs!$B$7</f>
        <v>Fabrication de produits déshydratés</v>
      </c>
      <c r="B202" s="4" t="str">
        <f>Produits!$B$35</f>
        <v>Produits déshydratés</v>
      </c>
      <c r="P202" s="262"/>
      <c r="Q202" s="262"/>
    </row>
    <row r="203" spans="1:17">
      <c r="A203" s="4" t="str">
        <f>Secteurs!$B$6</f>
        <v>Fabrication de chips</v>
      </c>
      <c r="B203" s="4" t="str">
        <f>Produits!$B$43</f>
        <v>Autres préparations ou conserves de pommes de terre, y compris les chips (à l’exclusion des produits congelés ou surgelés, séchés, préparés ou conservés au vinaigre ou à l’acide acétique, ou sous forme de farines, semoules ou flocons)</v>
      </c>
      <c r="P203" s="262"/>
      <c r="Q203" s="262"/>
    </row>
    <row r="204" spans="1:17">
      <c r="A204" s="4" t="str">
        <f>Secteurs!$B$9</f>
        <v>Fabrication d'autres produits</v>
      </c>
      <c r="B204" s="4" t="str">
        <f>Produits!$B$43</f>
        <v>Autres préparations ou conserves de pommes de terre, y compris les chips (à l’exclusion des produits congelés ou surgelés, séchés, préparés ou conservés au vinaigre ou à l’acide acétique, ou sous forme de farines, semoules ou flocons)</v>
      </c>
      <c r="P204" s="262"/>
      <c r="Q204" s="262"/>
    </row>
    <row r="205" spans="1:17">
      <c r="A205" s="4" t="str">
        <f>Secteurs!$B$8</f>
        <v>Fabrication de produits surgelés</v>
      </c>
      <c r="B205" s="4" t="str">
        <f>Produits!$B$29</f>
        <v>Pommes de terre, non cuites ou cuites à l’eau ou à la vapeur, congelées ou surgelées</v>
      </c>
      <c r="P205" s="262"/>
      <c r="Q205" s="262"/>
    </row>
    <row r="206" spans="1:17">
      <c r="A206" s="4" t="str">
        <f>Secteurs!$B$8</f>
        <v>Fabrication de produits surgelés</v>
      </c>
      <c r="B206" s="4" t="str">
        <f>Produits!$B$32</f>
        <v>Pommes de terre préparées ou conservées autrement qu’au vinaigre ou à l’acide acétique, congelées ou surgelées, y compris les pommes de terre entièrement ou partiellement frites et ensuite congelées ou surgelées</v>
      </c>
      <c r="P206" s="262"/>
      <c r="Q206" s="262"/>
    </row>
    <row r="207" spans="1:17">
      <c r="A207" s="4" t="str">
        <f>Secteurs!$B$7</f>
        <v>Fabrication de produits déshydratés</v>
      </c>
      <c r="B207" s="4" t="str">
        <f>Produits!$B$41</f>
        <v>Pommes de terre déshydratées sous forme de farine, de poudre, de flocons, de granulés ou de pellets</v>
      </c>
      <c r="P207" s="262"/>
      <c r="Q207" s="262"/>
    </row>
    <row r="208" spans="1:17">
      <c r="A208" s="4" t="str">
        <f>Secteurs!$B$7</f>
        <v>Fabrication de produits déshydratés</v>
      </c>
      <c r="B208" s="4" t="str">
        <f>Produits!$B$39</f>
        <v>Pommes de terre préparées ou conservées, sous forme de farine, semoule ou flocons (à l’exclusion des chips et des produits congelés ou surgelés, ou préparés ou conservés au vinaigre ou à l’acide acétique)</v>
      </c>
      <c r="P208" s="262"/>
      <c r="Q208" s="262"/>
    </row>
    <row r="209" spans="1:17">
      <c r="A209" s="4" t="str">
        <f>Secteurs!$B$8</f>
        <v>Fabrication de produits surgelés</v>
      </c>
      <c r="B209" s="4" t="s">
        <v>425</v>
      </c>
      <c r="P209" s="262"/>
      <c r="Q209" s="262"/>
    </row>
    <row r="210" spans="1:17">
      <c r="A210" s="4" t="str">
        <f>Secteurs!$B$8</f>
        <v>Fabrication de produits surgelés</v>
      </c>
      <c r="B210" s="4" t="s">
        <v>424</v>
      </c>
      <c r="P210" s="262"/>
      <c r="Q210" s="262"/>
    </row>
    <row r="211" spans="1:17">
      <c r="A211" s="4" t="str">
        <f>Secteurs!$B$7</f>
        <v>Fabrication de produits déshydratés</v>
      </c>
      <c r="B211" s="4" t="s">
        <v>422</v>
      </c>
      <c r="P211" s="262"/>
      <c r="Q211" s="262"/>
    </row>
    <row r="212" spans="1:17">
      <c r="A212" s="4" t="str">
        <f>Secteurs!$B$8</f>
        <v>Fabrication de produits surgelés</v>
      </c>
      <c r="B212" s="4" t="str">
        <f>Produits!$B$30</f>
        <v>Pommes de terre, non cuites ou cuites à l'eau ou à la vapeur, congelées</v>
      </c>
      <c r="P212" s="262"/>
      <c r="Q212" s="262"/>
    </row>
    <row r="213" spans="1:17">
      <c r="A213" s="4" t="str">
        <f>Secteurs!$B$7</f>
        <v>Fabrication de produits déshydratés</v>
      </c>
      <c r="B213" s="4" t="str">
        <f>Produits!$B$38</f>
        <v>Pommes de terre, séchées, même coupées en morceaux ou en tranches, mais non autrement préparées</v>
      </c>
      <c r="P213" s="262"/>
      <c r="Q213" s="262"/>
    </row>
    <row r="214" spans="1:17">
      <c r="A214" s="4" t="str">
        <f>Secteurs!$B$7</f>
        <v>Fabrication de produits déshydratés</v>
      </c>
      <c r="B214" s="4" t="str">
        <f>Produits!$B$40</f>
        <v>Pommes de terre, sous forme de farines, semoules ou flocons, non congelées</v>
      </c>
      <c r="P214" s="262"/>
      <c r="Q214" s="262"/>
    </row>
    <row r="215" spans="1:17">
      <c r="A215" s="4" t="str">
        <f>Secteurs!$B$7</f>
        <v>Fabrication de produits déshydratés</v>
      </c>
      <c r="B215" s="4" t="str">
        <f>Produits!$B$42</f>
        <v>Pommes de terre, préparées ou conservées sous forme de farines, semoules ou flocons, congelées</v>
      </c>
      <c r="P215" s="262"/>
      <c r="Q215" s="262"/>
    </row>
    <row r="216" spans="1:17">
      <c r="A216" s="4" t="str">
        <f>Secteurs!$B$7</f>
        <v>Fabrication de produits déshydratés</v>
      </c>
      <c r="B216" s="4" t="str">
        <f>Produits!$B$37</f>
        <v>Pommes de terre, déshydratées, coupées ou non, mais sans autre préparation</v>
      </c>
      <c r="P216" s="262"/>
      <c r="Q216" s="262"/>
    </row>
    <row r="217" spans="1:17">
      <c r="A217" s="4" t="str">
        <f>Secteurs!$B$8</f>
        <v>Fabrication de produits surgelés</v>
      </c>
      <c r="B217" s="4" t="str">
        <f>Produits!$B$33</f>
        <v>Pommes de terre, préparées ou conservées autrement qu'au vinaigre ou à l'acide acétique, congelées (à l'excl. des pommes de terre simpl. cuites ou des pommes de terre sous forme de farines, semoules ou flocons)</v>
      </c>
      <c r="P217" s="262" t="str">
        <f>Produits!$B$32</f>
        <v>Pommes de terre préparées ou conservées autrement qu’au vinaigre ou à l’acide acétique, congelées ou surgelées, y compris les pommes de terre entièrement ou partiellement frites et ensuite congelées ou surgelées</v>
      </c>
      <c r="Q217" s="262"/>
    </row>
    <row r="218" spans="1:17">
      <c r="A218" s="4" t="str">
        <f>Secteurs!$B$8</f>
        <v>Fabrication de produits surgelés</v>
      </c>
      <c r="B218" s="4" t="str">
        <f>Produits!$B$34</f>
        <v>Pommes de terre, simpl. cuites, congelées</v>
      </c>
      <c r="P218" s="262"/>
      <c r="Q218" s="262"/>
    </row>
    <row r="219" spans="1:17">
      <c r="A219" s="4" t="str">
        <f>Secteurs!$B$6</f>
        <v>Fabrication de chips</v>
      </c>
      <c r="B219" s="4" t="str">
        <f>Produits!$B$44</f>
        <v>Chips</v>
      </c>
      <c r="P219" s="262" t="str">
        <f>Produits!$B$43</f>
        <v>Autres préparations ou conserves de pommes de terre, y compris les chips (à l’exclusion des produits congelés ou surgelés, séchés, préparés ou conservés au vinaigre ou à l’acide acétique, ou sous forme de farines, semoules ou flocons)</v>
      </c>
      <c r="Q219" s="262"/>
    </row>
    <row r="220" spans="1:17">
      <c r="A220" s="4" t="str">
        <f>Secteurs!$B$9</f>
        <v>Fabrication d'autres produits</v>
      </c>
      <c r="B220" s="4" t="str">
        <f>Produits!$B$46</f>
        <v>Autres produits finis</v>
      </c>
      <c r="P220" s="262"/>
      <c r="Q220" s="262"/>
    </row>
    <row r="221" spans="1:17">
      <c r="A221" s="4" t="str">
        <f>Secteurs!$B$8</f>
        <v>Fabrication de produits surgelés</v>
      </c>
      <c r="B221" s="4" t="str">
        <f>Produits!$B$33</f>
        <v>Pommes de terre, préparées ou conservées autrement qu'au vinaigre ou à l'acide acétique, congelées (à l'excl. des pommes de terre simpl. cuites ou des pommes de terre sous forme de farines, semoules ou flocons)</v>
      </c>
      <c r="P221" s="262" t="str">
        <f>Secteurs!$B$5</f>
        <v>Industrie alimentaire</v>
      </c>
      <c r="Q221" s="262"/>
    </row>
    <row r="222" spans="1:17">
      <c r="A222" s="4" t="str">
        <f>Secteurs!$B$8</f>
        <v>Fabrication de produits surgelés</v>
      </c>
      <c r="B222" s="4" t="str">
        <f>Produits!$B$34</f>
        <v>Pommes de terre, simpl. cuites, congelées</v>
      </c>
      <c r="P222" s="262"/>
      <c r="Q222" s="262"/>
    </row>
    <row r="223" spans="1:17">
      <c r="A223" s="4" t="str">
        <f>Secteurs!$B$6</f>
        <v>Fabrication de chips</v>
      </c>
      <c r="B223" s="4" t="str">
        <f>Produits!$B$45</f>
        <v>Pommes de terre, en fines tranches, frites, même salées ou aromatisées, en emballages hermétiquement clos, propres à la consommation en l'état, non congelées</v>
      </c>
      <c r="P223" s="262"/>
      <c r="Q223" s="262"/>
    </row>
    <row r="224" spans="1:17">
      <c r="A224" s="4" t="str">
        <f>Secteurs!$B$9</f>
        <v>Fabrication d'autres produits</v>
      </c>
      <c r="B224"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P224" s="262"/>
      <c r="Q224" s="262"/>
    </row>
    <row r="225" spans="1:17">
      <c r="A225" s="4" t="str">
        <f>Secteurs!$B$9</f>
        <v>Fabrication d'autres produits</v>
      </c>
      <c r="B225" s="4" t="str">
        <f>Produits!$B$48</f>
        <v>Produits de 4ème et 5ème gamme</v>
      </c>
      <c r="P225" s="262"/>
      <c r="Q225" s="262"/>
    </row>
    <row r="226" spans="1:17">
      <c r="A226" s="4" t="str">
        <f>Secteurs!$B$9</f>
        <v>Fabrication d'autres produits</v>
      </c>
      <c r="B226" s="4" t="str">
        <f>Produits!$B$49</f>
        <v>Pommes de terre sous vide</v>
      </c>
      <c r="P226" s="262"/>
      <c r="Q226" s="262"/>
    </row>
    <row r="227" spans="1:17" ht="14.4" customHeight="1">
      <c r="A227" s="4" t="str">
        <f>Secteurs!$B$6</f>
        <v>Fabrication de chips</v>
      </c>
      <c r="B227" s="4" t="str">
        <f>Produits!$B$53</f>
        <v>Amidon</v>
      </c>
      <c r="P227" s="262" t="str">
        <f>Secteurs!$B$5</f>
        <v>Industrie alimentaire</v>
      </c>
      <c r="Q227" s="262"/>
    </row>
    <row r="228" spans="1:17">
      <c r="A228" s="4" t="str">
        <f>Secteurs!$B$7</f>
        <v>Fabrication de produits déshydratés</v>
      </c>
      <c r="B228" s="4" t="str">
        <f>Produits!$B$53</f>
        <v>Amidon</v>
      </c>
      <c r="P228" s="262"/>
      <c r="Q228" s="262"/>
    </row>
    <row r="229" spans="1:17">
      <c r="A229" s="4" t="str">
        <f>Secteurs!$B$8</f>
        <v>Fabrication de produits surgelés</v>
      </c>
      <c r="B229" s="4" t="str">
        <f>Produits!$B$53</f>
        <v>Amidon</v>
      </c>
      <c r="P229" s="262"/>
      <c r="Q229" s="262"/>
    </row>
    <row r="230" spans="1:17">
      <c r="A230" s="4" t="str">
        <f>Secteurs!$B$9</f>
        <v>Fabrication d'autres produits</v>
      </c>
      <c r="B230" s="4" t="str">
        <f>Produits!$B$53</f>
        <v>Amidon</v>
      </c>
      <c r="P230" s="262"/>
      <c r="Q230" s="262"/>
    </row>
    <row r="231" spans="1:17">
      <c r="A231" s="4" t="str">
        <f>Secteurs!$B$6</f>
        <v>Fabrication de chips</v>
      </c>
      <c r="B231" s="4" t="str">
        <f>Produits!$B$54</f>
        <v>Pelures</v>
      </c>
      <c r="P231" s="262"/>
      <c r="Q231" s="262"/>
    </row>
    <row r="232" spans="1:17">
      <c r="A232" s="4" t="str">
        <f>Secteurs!$B$7</f>
        <v>Fabrication de produits déshydratés</v>
      </c>
      <c r="B232" s="4" t="str">
        <f>Produits!$B$54</f>
        <v>Pelures</v>
      </c>
      <c r="P232" s="262"/>
      <c r="Q232" s="262"/>
    </row>
    <row r="233" spans="1:17">
      <c r="A233" s="4" t="str">
        <f>Secteurs!$B$8</f>
        <v>Fabrication de produits surgelés</v>
      </c>
      <c r="B233" s="4" t="str">
        <f>Produits!$B$54</f>
        <v>Pelures</v>
      </c>
      <c r="P233" s="262"/>
      <c r="Q233" s="262"/>
    </row>
    <row r="234" spans="1:17">
      <c r="A234" s="4" t="str">
        <f>Secteurs!$B$9</f>
        <v>Fabrication d'autres produits</v>
      </c>
      <c r="B234" s="4" t="str">
        <f>Produits!$B$54</f>
        <v>Pelures</v>
      </c>
      <c r="P234" s="262"/>
      <c r="Q234" s="262"/>
    </row>
    <row r="235" spans="1:17">
      <c r="A235" s="4" t="str">
        <f>Secteurs!$B$6</f>
        <v>Fabrication de chips</v>
      </c>
      <c r="B235" s="4" t="str">
        <f>Produits!$B$55</f>
        <v>Screenings</v>
      </c>
      <c r="P235" s="262"/>
      <c r="Q235" s="262"/>
    </row>
    <row r="236" spans="1:17">
      <c r="A236" s="4" t="str">
        <f>Secteurs!$B$7</f>
        <v>Fabrication de produits déshydratés</v>
      </c>
      <c r="B236" s="4" t="str">
        <f>Produits!$B$55</f>
        <v>Screenings</v>
      </c>
      <c r="P236" s="262"/>
      <c r="Q236" s="262"/>
    </row>
    <row r="237" spans="1:17">
      <c r="A237" s="4" t="str">
        <f>Secteurs!$B$8</f>
        <v>Fabrication de produits surgelés</v>
      </c>
      <c r="B237" s="4" t="str">
        <f>Produits!$B$55</f>
        <v>Screenings</v>
      </c>
      <c r="P237" s="262"/>
      <c r="Q237" s="262"/>
    </row>
    <row r="238" spans="1:17">
      <c r="A238" s="4" t="str">
        <f>Secteurs!$B$9</f>
        <v>Fabrication d'autres produits</v>
      </c>
      <c r="B238" s="4" t="str">
        <f>Produits!$B$55</f>
        <v>Screenings</v>
      </c>
      <c r="P238" s="262"/>
      <c r="Q238" s="262"/>
    </row>
    <row r="239" spans="1:17">
      <c r="A239" s="4" t="str">
        <f>Secteurs!$B$6</f>
        <v>Fabrication de chips</v>
      </c>
      <c r="B239" s="4" t="str">
        <f>Produits!$B$52</f>
        <v>Coproduits de l'industrie alimentaire</v>
      </c>
      <c r="P239" s="262"/>
      <c r="Q239" s="262"/>
    </row>
    <row r="240" spans="1:17">
      <c r="A240" s="4" t="str">
        <f>Secteurs!$B$7</f>
        <v>Fabrication de produits déshydratés</v>
      </c>
      <c r="B240" s="4" t="str">
        <f>Produits!$B$52</f>
        <v>Coproduits de l'industrie alimentaire</v>
      </c>
      <c r="P240" s="262"/>
      <c r="Q240" s="262"/>
    </row>
    <row r="241" spans="1:17">
      <c r="A241" s="4" t="str">
        <f>Secteurs!$B$8</f>
        <v>Fabrication de produits surgelés</v>
      </c>
      <c r="B241" s="4" t="str">
        <f>Produits!$B$52</f>
        <v>Coproduits de l'industrie alimentaire</v>
      </c>
      <c r="P241" s="262"/>
      <c r="Q241" s="262"/>
    </row>
    <row r="242" spans="1:17">
      <c r="A242" s="4" t="str">
        <f>Secteurs!$B$9</f>
        <v>Fabrication d'autres produits</v>
      </c>
      <c r="B242" s="4" t="str">
        <f>Produits!$B$52</f>
        <v>Coproduits de l'industrie alimentaire</v>
      </c>
      <c r="P242" s="262"/>
      <c r="Q242" s="262"/>
    </row>
    <row r="243" spans="1:17">
      <c r="A243" s="4" t="str">
        <f>Secteurs!$B$6</f>
        <v>Fabrication de chips</v>
      </c>
      <c r="B243" s="4" t="str">
        <f>Produits!$B$50</f>
        <v>Coproduits de transformation</v>
      </c>
      <c r="P243" s="262"/>
      <c r="Q243" s="262"/>
    </row>
    <row r="244" spans="1:17">
      <c r="A244" s="4" t="str">
        <f>Secteurs!$B$7</f>
        <v>Fabrication de produits déshydratés</v>
      </c>
      <c r="B244" s="4" t="str">
        <f>Produits!$B$50</f>
        <v>Coproduits de transformation</v>
      </c>
      <c r="P244" s="262"/>
      <c r="Q244" s="262"/>
    </row>
    <row r="245" spans="1:17">
      <c r="A245" s="4" t="str">
        <f>Secteurs!$B$8</f>
        <v>Fabrication de produits surgelés</v>
      </c>
      <c r="B245" s="4" t="str">
        <f>Produits!$B$50</f>
        <v>Coproduits de transformation</v>
      </c>
      <c r="P245" s="262"/>
      <c r="Q245" s="262"/>
    </row>
    <row r="246" spans="1:17">
      <c r="A246" s="4" t="str">
        <f>Secteurs!$B$9</f>
        <v>Fabrication d'autres produits</v>
      </c>
      <c r="B246" s="4" t="str">
        <f>Produits!$B$50</f>
        <v>Coproduits de transformation</v>
      </c>
      <c r="P246" s="262"/>
      <c r="Q246" s="262"/>
    </row>
    <row r="247" spans="1:17" ht="14.4" customHeight="1">
      <c r="A247" s="4" t="str">
        <f>Produits!$B$16</f>
        <v>Pommes de terre primeurs ou nouvelles - Production</v>
      </c>
      <c r="B247" s="4" t="str">
        <f>Secteurs!$B$15</f>
        <v>Restauration commerciale</v>
      </c>
      <c r="P247" s="262" t="str">
        <f>Produits!$B$10</f>
        <v>Pommes de terre primeurs ou nouvelles</v>
      </c>
      <c r="Q247" s="262"/>
    </row>
    <row r="248" spans="1:17">
      <c r="A248" s="4" t="str">
        <f>Produits!$B$15</f>
        <v>Pommes de terre primeurs ou nouvelles - Importation</v>
      </c>
      <c r="B248" s="4" t="str">
        <f>Secteurs!$B$15</f>
        <v>Restauration commerciale</v>
      </c>
      <c r="P248" s="262"/>
      <c r="Q248" s="262"/>
    </row>
    <row r="249" spans="1:17">
      <c r="A249" s="4" t="str">
        <f>Produits!$B$16</f>
        <v>Pommes de terre primeurs ou nouvelles - Production</v>
      </c>
      <c r="B249" s="4" t="str">
        <f>Secteurs!$B$16</f>
        <v>Restauration collective</v>
      </c>
      <c r="P249" s="262"/>
      <c r="Q249" s="262"/>
    </row>
    <row r="250" spans="1:17">
      <c r="A250" s="4" t="str">
        <f>Produits!$B$15</f>
        <v>Pommes de terre primeurs ou nouvelles - Importation</v>
      </c>
      <c r="B250" s="4" t="str">
        <f>Secteurs!$B$16</f>
        <v>Restauration collective</v>
      </c>
      <c r="P250" s="262"/>
      <c r="Q250" s="262"/>
    </row>
    <row r="251" spans="1:17">
      <c r="A251" s="4" t="str">
        <f>Produits!$B$19</f>
        <v>Pommes de terre de conservation ou demi-saison - Production</v>
      </c>
      <c r="B251" s="4" t="str">
        <f>Secteurs!$B$15</f>
        <v>Restauration commerciale</v>
      </c>
      <c r="P251" s="262" t="str">
        <f>Produits!$B$12</f>
        <v>Pommes de terre de conservation ou demi-saison</v>
      </c>
      <c r="Q251" s="262"/>
    </row>
    <row r="252" spans="1:17">
      <c r="A252" s="4" t="str">
        <f>Produits!$B$18</f>
        <v>Pommes de terre de conservation ou demi-saison - Importation</v>
      </c>
      <c r="B252" s="4" t="str">
        <f>Secteurs!$B$15</f>
        <v>Restauration commerciale</v>
      </c>
      <c r="P252" s="262"/>
      <c r="Q252" s="262"/>
    </row>
    <row r="253" spans="1:17">
      <c r="A253" s="4" t="str">
        <f>Produits!$B$19</f>
        <v>Pommes de terre de conservation ou demi-saison - Production</v>
      </c>
      <c r="B253" s="4" t="str">
        <f>Secteurs!$B$16</f>
        <v>Restauration collective</v>
      </c>
      <c r="P253" s="262"/>
      <c r="Q253" s="262"/>
    </row>
    <row r="254" spans="1:17">
      <c r="A254" s="4" t="str">
        <f>Produits!$B$18</f>
        <v>Pommes de terre de conservation ou demi-saison - Importation</v>
      </c>
      <c r="B254" s="4" t="str">
        <f>Secteurs!$B$16</f>
        <v>Restauration collective</v>
      </c>
      <c r="P254" s="262"/>
      <c r="Q254" s="262"/>
    </row>
    <row r="255" spans="1:17" ht="14.4" customHeight="1">
      <c r="A255" s="4" t="str">
        <f>Produits!$B$21</f>
        <v>Pommes de terre de consommation - Production sous contrat</v>
      </c>
      <c r="B255" s="4" t="str">
        <f>Secteurs!$B$15</f>
        <v>Restauration commerciale</v>
      </c>
      <c r="P255" s="262" t="str">
        <f>Produits!$B$9</f>
        <v>Pommes de terre de consommation</v>
      </c>
      <c r="Q255" s="262"/>
    </row>
    <row r="256" spans="1:17">
      <c r="A256" s="4" t="str">
        <f>Produits!$B$22</f>
        <v>Pommes de terre de consommation - Production hors contrat</v>
      </c>
      <c r="B256" s="4" t="str">
        <f>Secteurs!$B$15</f>
        <v>Restauration commerciale</v>
      </c>
      <c r="P256" s="262"/>
      <c r="Q256" s="262"/>
    </row>
    <row r="257" spans="1:17">
      <c r="A257" s="4" t="str">
        <f>Produits!$B$23</f>
        <v>Pommes de terre de consommation - Importation</v>
      </c>
      <c r="B257" s="4" t="str">
        <f>Secteurs!$B$15</f>
        <v>Restauration commerciale</v>
      </c>
      <c r="P257" s="262"/>
      <c r="Q257" s="262"/>
    </row>
    <row r="258" spans="1:17">
      <c r="A258" s="4" t="str">
        <f>Produits!$B$21</f>
        <v>Pommes de terre de consommation - Production sous contrat</v>
      </c>
      <c r="B258" s="4" t="str">
        <f>Secteurs!$B$16</f>
        <v>Restauration collective</v>
      </c>
      <c r="P258" s="262"/>
      <c r="Q258" s="262"/>
    </row>
    <row r="259" spans="1:17">
      <c r="A259" s="4" t="str">
        <f>Produits!$B$22</f>
        <v>Pommes de terre de consommation - Production hors contrat</v>
      </c>
      <c r="B259" s="4" t="str">
        <f>Secteurs!$B$16</f>
        <v>Restauration collective</v>
      </c>
      <c r="P259" s="262"/>
      <c r="Q259" s="262"/>
    </row>
    <row r="260" spans="1:17">
      <c r="A260" s="4" t="str">
        <f>Produits!$B$23</f>
        <v>Pommes de terre de consommation - Importation</v>
      </c>
      <c r="B260" s="4" t="str">
        <f>Secteurs!$B$16</f>
        <v>Restauration collective</v>
      </c>
      <c r="P260" s="262"/>
      <c r="Q260" s="262"/>
    </row>
    <row r="261" spans="1:17" ht="14.4" customHeight="1"/>
    <row r="262" spans="1:17">
      <c r="P262" s="259"/>
    </row>
    <row r="263" spans="1:17">
      <c r="P263" s="259"/>
    </row>
    <row r="264" spans="1:17">
      <c r="P264" s="259"/>
    </row>
    <row r="265" spans="1:17">
      <c r="P265" s="259"/>
    </row>
    <row r="266" spans="1:17">
      <c r="P266" s="259"/>
    </row>
    <row r="267" spans="1:17">
      <c r="P267" s="259"/>
    </row>
    <row r="268" spans="1:17">
      <c r="P268" s="259"/>
    </row>
    <row r="269" spans="1:17">
      <c r="P269" s="259"/>
    </row>
    <row r="270" spans="1:17">
      <c r="P270" s="259"/>
    </row>
    <row r="271" spans="1:17">
      <c r="P271" s="259"/>
    </row>
    <row r="272" spans="1:17">
      <c r="P272" s="259"/>
    </row>
    <row r="273" spans="16:16">
      <c r="P273" s="259"/>
    </row>
    <row r="274" spans="16:16">
      <c r="P274" s="259"/>
    </row>
    <row r="275" spans="16:16">
      <c r="P275" s="259"/>
    </row>
    <row r="276" spans="16:16">
      <c r="P276" s="259"/>
    </row>
  </sheetData>
  <mergeCells count="28">
    <mergeCell ref="P255:P260"/>
    <mergeCell ref="Q2:Q260"/>
    <mergeCell ref="P227:P246"/>
    <mergeCell ref="P251:P254"/>
    <mergeCell ref="P247:P250"/>
    <mergeCell ref="P181:P182"/>
    <mergeCell ref="P183:P184"/>
    <mergeCell ref="P185:P192"/>
    <mergeCell ref="P193:P216"/>
    <mergeCell ref="P217:P218"/>
    <mergeCell ref="P219:P220"/>
    <mergeCell ref="P221:P226"/>
    <mergeCell ref="P145:P160"/>
    <mergeCell ref="P161:P176"/>
    <mergeCell ref="P177:P180"/>
    <mergeCell ref="P99:P100"/>
    <mergeCell ref="P101:P120"/>
    <mergeCell ref="P121:P140"/>
    <mergeCell ref="P142:P144"/>
    <mergeCell ref="P30:P34"/>
    <mergeCell ref="P35:P58"/>
    <mergeCell ref="P59:P61"/>
    <mergeCell ref="P78:P98"/>
    <mergeCell ref="P2:P5"/>
    <mergeCell ref="P6:P23"/>
    <mergeCell ref="P24:P26"/>
    <mergeCell ref="P27:P29"/>
    <mergeCell ref="P62:P77"/>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CC123-005C-4764-BA6C-44107176A37A}">
  <sheetPr>
    <tabColor theme="6" tint="-0.249977111117893"/>
  </sheetPr>
  <dimension ref="A1:Q223"/>
  <sheetViews>
    <sheetView workbookViewId="0">
      <pane xSplit="2" ySplit="1" topLeftCell="C82" activePane="bottomRight" state="frozen"/>
      <selection activeCell="B4" sqref="B4"/>
      <selection pane="topRight" activeCell="B4" sqref="B4"/>
      <selection pane="bottomLeft" activeCell="B4" sqref="B4"/>
      <selection pane="bottomRight" activeCell="F112" sqref="F112"/>
    </sheetView>
  </sheetViews>
  <sheetFormatPr baseColWidth="10" defaultColWidth="9.109375" defaultRowHeight="14.4"/>
  <cols>
    <col min="1" max="1" width="40.109375" style="4" customWidth="1"/>
    <col min="2" max="2" width="38.44140625" style="4" customWidth="1"/>
    <col min="3" max="3" width="9.77734375" style="4" bestFit="1" customWidth="1"/>
    <col min="4" max="4" width="12.88671875" style="6" bestFit="1" customWidth="1"/>
    <col min="5" max="5" width="6.6640625" style="4" bestFit="1" customWidth="1"/>
    <col min="6" max="6" width="13.10937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17.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'Données '!A2</f>
        <v>Récolte</v>
      </c>
      <c r="B2" s="4" t="str">
        <f>Produits!$B$3</f>
        <v>Pommes de terre de semence</v>
      </c>
      <c r="D2" s="4"/>
      <c r="E2" s="4" t="str">
        <f>'Données '!E2</f>
        <v>kt</v>
      </c>
      <c r="F2" s="4" t="str">
        <f>'Données '!F2</f>
        <v>2015-16</v>
      </c>
      <c r="G2" s="4" t="str">
        <f>'Données '!G2</f>
        <v>Pomme de terre</v>
      </c>
      <c r="H2" s="4" t="str">
        <f>'Données '!H2</f>
        <v>2015-16</v>
      </c>
      <c r="I2" s="4" t="str">
        <f>'Données '!I2</f>
        <v>France entière</v>
      </c>
      <c r="J2" s="4" t="str">
        <f>'Données '!J2</f>
        <v>Récolte de plants</v>
      </c>
      <c r="K2" s="4">
        <f>'Données '!K2</f>
        <v>0</v>
      </c>
      <c r="L2" s="4" t="str">
        <f>'Données '!L2</f>
        <v>Agreste - Statistique agricole annuelle - SSP</v>
      </c>
      <c r="M2" s="4" t="str">
        <f ca="1">'Données '!M2</f>
        <v>Récolte - AGRESTE</v>
      </c>
      <c r="N2" s="4" t="str">
        <f>'Données '!N2</f>
        <v>Volume</v>
      </c>
      <c r="O2" s="4" t="str">
        <f>'Données '!O2</f>
        <v>Récolte de plants = 625 kt (Agreste - Statistique agricole annuelle - SSP)</v>
      </c>
      <c r="Q2" s="261" t="s">
        <v>511</v>
      </c>
    </row>
    <row r="3" spans="1:17">
      <c r="A3" s="4" t="str">
        <f>'Données '!A3</f>
        <v>Récolte</v>
      </c>
      <c r="B3" s="4" t="str">
        <f>Produits!$B$3</f>
        <v>Pommes de terre de semence</v>
      </c>
      <c r="D3" s="4"/>
      <c r="E3" s="4" t="str">
        <f>'Données '!E3</f>
        <v>kt</v>
      </c>
      <c r="F3" s="4" t="str">
        <f>'Données '!F3</f>
        <v>2015-16</v>
      </c>
      <c r="G3" s="4" t="str">
        <f>'Données '!G3</f>
        <v>Pomme de terre</v>
      </c>
      <c r="H3" s="4" t="str">
        <f>'Données '!H3</f>
        <v>2015-16</v>
      </c>
      <c r="I3" s="4" t="str">
        <f>'Données '!I3</f>
        <v>France entière</v>
      </c>
      <c r="J3" s="4" t="str">
        <f>'Données '!J3</f>
        <v>Récolte de dessus de plants</v>
      </c>
      <c r="K3" s="4">
        <f>'Données '!K3</f>
        <v>0</v>
      </c>
      <c r="L3" s="4" t="str">
        <f>'Données '!L3</f>
        <v>Agreste - Statistique agricole annuelle - SSP</v>
      </c>
      <c r="M3" s="4" t="str">
        <f ca="1">'Données '!M3</f>
        <v>Récolte - AGRESTE</v>
      </c>
      <c r="N3" s="4" t="str">
        <f>'Données '!N3</f>
        <v>Volume</v>
      </c>
      <c r="O3" s="4" t="str">
        <f>'Données '!O3</f>
        <v>Récolte de dessus de plants = 80 kt (Agreste - Statistique agricole annuelle - SSP)</v>
      </c>
      <c r="Q3" s="262"/>
    </row>
    <row r="4" spans="1:17">
      <c r="A4" s="4" t="str">
        <f>'Données '!A5</f>
        <v>Récolte</v>
      </c>
      <c r="B4" s="4" t="str">
        <f>Produits!$B$9</f>
        <v>Pommes de terre de consommation</v>
      </c>
      <c r="D4" s="4"/>
      <c r="E4" s="4" t="str">
        <f>'Données '!E5</f>
        <v>kt</v>
      </c>
      <c r="F4" s="4" t="str">
        <f>'Données '!F5</f>
        <v>2015-16</v>
      </c>
      <c r="G4" s="4" t="str">
        <f>'Données '!G5</f>
        <v>Pomme de terre</v>
      </c>
      <c r="H4" s="4" t="str">
        <f>'Données '!H5</f>
        <v>2015-16</v>
      </c>
      <c r="I4" s="4" t="str">
        <f>'Données '!I5</f>
        <v>France entière</v>
      </c>
      <c r="J4" s="4" t="str">
        <f>'Données '!J5</f>
        <v>Récolte de pommes de terre primeurs ou nouvelles</v>
      </c>
      <c r="K4" s="4">
        <f>'Données '!K5</f>
        <v>0</v>
      </c>
      <c r="L4" s="4" t="str">
        <f>'Données '!L5</f>
        <v>Agreste - Statistique agricole annuelle - SSP</v>
      </c>
      <c r="M4" s="4" t="str">
        <f ca="1">'Données '!M5</f>
        <v>Récolte - AGRESTE</v>
      </c>
      <c r="N4" s="4" t="str">
        <f>'Données '!N5</f>
        <v>Volume</v>
      </c>
      <c r="O4" s="4" t="str">
        <f>'Données '!O5</f>
        <v>Récolte de pommes de terre primeurs ou nouvelles = 209 kt (Agreste - Statistique agricole annuelle - SSP)</v>
      </c>
      <c r="Q4" s="262"/>
    </row>
    <row r="5" spans="1:17">
      <c r="A5" s="4" t="str">
        <f>'Données '!A6</f>
        <v>Récolte</v>
      </c>
      <c r="B5" s="4" t="str">
        <f>Produits!$B$9</f>
        <v>Pommes de terre de consommation</v>
      </c>
      <c r="D5" s="4"/>
      <c r="E5" s="4" t="str">
        <f>'Données '!E6</f>
        <v>kt</v>
      </c>
      <c r="F5" s="4" t="str">
        <f>'Données '!F6</f>
        <v>2015-16</v>
      </c>
      <c r="G5" s="4" t="str">
        <f>'Données '!G6</f>
        <v>Pomme de terre</v>
      </c>
      <c r="H5" s="4" t="str">
        <f>'Données '!H6</f>
        <v>2015-16</v>
      </c>
      <c r="I5" s="4" t="str">
        <f>'Données '!I6</f>
        <v>France entière</v>
      </c>
      <c r="J5" s="4" t="str">
        <f>'Données '!J6</f>
        <v>Récolte de pommes de terre de conservation ou demi-saison</v>
      </c>
      <c r="K5" s="4">
        <f>'Données '!K6</f>
        <v>0</v>
      </c>
      <c r="L5" s="4" t="str">
        <f>'Données '!L6</f>
        <v>Agreste - Statistique agricole annuelle - SSP</v>
      </c>
      <c r="M5" s="4" t="str">
        <f ca="1">'Données '!M6</f>
        <v>Récolte - AGRESTE</v>
      </c>
      <c r="N5" s="4" t="str">
        <f>'Données '!N6</f>
        <v>Volume</v>
      </c>
      <c r="O5" s="4" t="str">
        <f>'Données '!O6</f>
        <v>Récolte de pommes de terre de conservation ou demi-saison = 5333 kt (Agreste - Statistique agricole annuelle - SSP)</v>
      </c>
      <c r="Q5" s="262"/>
    </row>
    <row r="6" spans="1:17">
      <c r="A6" s="4" t="str">
        <f>'Données '!A7</f>
        <v>Récolte</v>
      </c>
      <c r="B6" s="4" t="str">
        <f>Produits!$B$3</f>
        <v>Pommes de terre de semence</v>
      </c>
      <c r="D6" s="4"/>
      <c r="E6" s="4" t="str">
        <f>'Données '!E7</f>
        <v>kt</v>
      </c>
      <c r="F6" s="4" t="str">
        <f>'Données '!F7</f>
        <v>2019-20</v>
      </c>
      <c r="G6" s="4" t="str">
        <f>'Données '!G7</f>
        <v>Pomme de terre</v>
      </c>
      <c r="H6" s="4" t="str">
        <f>'Données '!H7</f>
        <v>2019-20</v>
      </c>
      <c r="I6" s="4" t="str">
        <f>'Données '!I7</f>
        <v>France entière</v>
      </c>
      <c r="J6" s="4" t="str">
        <f>'Données '!J7</f>
        <v>Récolte de plants</v>
      </c>
      <c r="K6" s="4">
        <f>'Données '!K7</f>
        <v>0</v>
      </c>
      <c r="L6" s="4" t="str">
        <f>'Données '!L7</f>
        <v>Agreste - Statistique agricole annuelle - SSP</v>
      </c>
      <c r="M6" s="4" t="str">
        <f ca="1">'Données '!M7</f>
        <v>Récolte - AGRESTE</v>
      </c>
      <c r="N6" s="4" t="str">
        <f>'Données '!N7</f>
        <v>Volume</v>
      </c>
      <c r="O6" s="4" t="str">
        <f>'Données '!O7</f>
        <v>Récolte de plants = 701 kt (Agreste - Statistique agricole annuelle - SSP)</v>
      </c>
      <c r="Q6" s="262"/>
    </row>
    <row r="7" spans="1:17">
      <c r="A7" s="4" t="str">
        <f>'Données '!A8</f>
        <v>Récolte</v>
      </c>
      <c r="B7" s="4" t="str">
        <f>Produits!$B$3</f>
        <v>Pommes de terre de semence</v>
      </c>
      <c r="D7" s="4"/>
      <c r="E7" s="4" t="str">
        <f>'Données '!E8</f>
        <v>kt</v>
      </c>
      <c r="F7" s="4" t="str">
        <f>'Données '!F8</f>
        <v>2019-20</v>
      </c>
      <c r="G7" s="4" t="str">
        <f>'Données '!G8</f>
        <v>Pomme de terre</v>
      </c>
      <c r="H7" s="4" t="str">
        <f>'Données '!H8</f>
        <v>2019-20</v>
      </c>
      <c r="I7" s="4" t="str">
        <f>'Données '!I8</f>
        <v>France entière</v>
      </c>
      <c r="J7" s="4" t="str">
        <f>'Données '!J8</f>
        <v>Récolte de dessus de plants</v>
      </c>
      <c r="K7" s="4">
        <f>'Données '!K8</f>
        <v>0</v>
      </c>
      <c r="L7" s="4" t="str">
        <f>'Données '!L8</f>
        <v>Agreste - Statistique agricole annuelle - SSP</v>
      </c>
      <c r="M7" s="4" t="str">
        <f ca="1">'Données '!M8</f>
        <v>Récolte - AGRESTE</v>
      </c>
      <c r="N7" s="4" t="str">
        <f>'Données '!N8</f>
        <v>Volume</v>
      </c>
      <c r="O7" s="4" t="str">
        <f>'Données '!O8</f>
        <v>Récolte de dessus de plants = 95 kt (Agreste - Statistique agricole annuelle - SSP)</v>
      </c>
      <c r="Q7" s="262"/>
    </row>
    <row r="8" spans="1:17">
      <c r="A8" s="4" t="str">
        <f>'Données '!A10</f>
        <v>Récolte</v>
      </c>
      <c r="B8" s="4" t="str">
        <f>Produits!$B$9</f>
        <v>Pommes de terre de consommation</v>
      </c>
      <c r="D8" s="4"/>
      <c r="E8" s="4" t="str">
        <f>'Données '!E10</f>
        <v>kt</v>
      </c>
      <c r="F8" s="4" t="str">
        <f>'Données '!F10</f>
        <v>2019-20</v>
      </c>
      <c r="G8" s="4" t="str">
        <f>'Données '!G10</f>
        <v>Pomme de terre</v>
      </c>
      <c r="H8" s="4" t="str">
        <f>'Données '!H10</f>
        <v>2019-20</v>
      </c>
      <c r="I8" s="4" t="str">
        <f>'Données '!I10</f>
        <v>France entière</v>
      </c>
      <c r="J8" s="4" t="str">
        <f>'Données '!J10</f>
        <v>Récolte de pommes de terre primeurs ou nouvelles</v>
      </c>
      <c r="K8" s="4">
        <f>'Données '!K10</f>
        <v>0</v>
      </c>
      <c r="L8" s="4" t="str">
        <f>'Données '!L10</f>
        <v>Agreste - Statistique agricole annuelle - SSP</v>
      </c>
      <c r="M8" s="4" t="str">
        <f ca="1">'Données '!M10</f>
        <v>Récolte - AGRESTE</v>
      </c>
      <c r="N8" s="4" t="str">
        <f>'Données '!N10</f>
        <v>Volume</v>
      </c>
      <c r="O8" s="4" t="str">
        <f>'Données '!O10</f>
        <v>Récolte de pommes de terre primeurs ou nouvelles = 384 kt (Agreste - Statistique agricole annuelle - SSP)</v>
      </c>
      <c r="Q8" s="262"/>
    </row>
    <row r="9" spans="1:17">
      <c r="A9" s="4" t="str">
        <f>'Données '!A11</f>
        <v>Récolte</v>
      </c>
      <c r="B9" s="4" t="str">
        <f>Produits!$B$9</f>
        <v>Pommes de terre de consommation</v>
      </c>
      <c r="D9" s="4"/>
      <c r="E9" s="4" t="str">
        <f>'Données '!E11</f>
        <v>kt</v>
      </c>
      <c r="F9" s="4" t="str">
        <f>'Données '!F11</f>
        <v>2019-20</v>
      </c>
      <c r="G9" s="4" t="str">
        <f>'Données '!G11</f>
        <v>Pomme de terre</v>
      </c>
      <c r="H9" s="4" t="str">
        <f>'Données '!H11</f>
        <v>2019-20</v>
      </c>
      <c r="I9" s="4" t="str">
        <f>'Données '!I11</f>
        <v>France entière</v>
      </c>
      <c r="J9" s="4" t="str">
        <f>'Données '!J11</f>
        <v>Récolte de pommes de terre de conservation ou demi-saison</v>
      </c>
      <c r="K9" s="4">
        <f>'Données '!K11</f>
        <v>0</v>
      </c>
      <c r="L9" s="4" t="str">
        <f>'Données '!L11</f>
        <v>Agreste - Statistique agricole annuelle - SSP</v>
      </c>
      <c r="M9" s="4" t="str">
        <f ca="1">'Données '!M11</f>
        <v>Récolte - AGRESTE</v>
      </c>
      <c r="N9" s="4" t="str">
        <f>'Données '!N11</f>
        <v>Volume</v>
      </c>
      <c r="O9" s="4" t="str">
        <f>'Données '!O11</f>
        <v>Récolte de pommes de terre de conservation ou demi-saison = 6551 kt (Agreste - Statistique agricole annuelle - SSP)</v>
      </c>
      <c r="Q9" s="262"/>
    </row>
    <row r="10" spans="1:17">
      <c r="A10" s="4" t="str">
        <f>'Données '!A12</f>
        <v>Récolte</v>
      </c>
      <c r="B10" s="4" t="str">
        <f>Produits!$B$3</f>
        <v>Pommes de terre de semence</v>
      </c>
      <c r="D10" s="4"/>
      <c r="E10" s="4" t="str">
        <f>'Données '!E12</f>
        <v>kt</v>
      </c>
      <c r="F10" s="4" t="str">
        <f>'Données '!F12</f>
        <v>2023-24</v>
      </c>
      <c r="G10" s="4" t="str">
        <f>'Données '!G12</f>
        <v>Pomme de terre</v>
      </c>
      <c r="H10" s="4" t="str">
        <f>'Données '!H12</f>
        <v>2023-24</v>
      </c>
      <c r="I10" s="4" t="str">
        <f>'Données '!I12</f>
        <v>France entière</v>
      </c>
      <c r="J10" s="4" t="str">
        <f>'Données '!J12</f>
        <v>Récolte de plants</v>
      </c>
      <c r="K10" s="4">
        <f>'Données '!K12</f>
        <v>0</v>
      </c>
      <c r="L10" s="4" t="str">
        <f>'Données '!L12</f>
        <v>Agreste - Statistique agricole annuelle - SSP</v>
      </c>
      <c r="M10" s="4" t="str">
        <f ca="1">'Données '!M12</f>
        <v>Récolte - AGRESTE</v>
      </c>
      <c r="N10" s="4" t="str">
        <f>'Données '!N12</f>
        <v>Volume</v>
      </c>
      <c r="O10" s="4" t="str">
        <f>'Données '!O12</f>
        <v>Récolte de plants = 635 kt (Agreste - Statistique agricole annuelle - SSP)</v>
      </c>
      <c r="Q10" s="262"/>
    </row>
    <row r="11" spans="1:17">
      <c r="A11" s="4" t="str">
        <f>'Données '!A13</f>
        <v>Récolte</v>
      </c>
      <c r="B11" s="4" t="str">
        <f>Produits!$B$3</f>
        <v>Pommes de terre de semence</v>
      </c>
      <c r="D11" s="4"/>
      <c r="E11" s="4" t="str">
        <f>'Données '!E13</f>
        <v>kt</v>
      </c>
      <c r="F11" s="4" t="str">
        <f>'Données '!F13</f>
        <v>2023-24</v>
      </c>
      <c r="G11" s="4" t="str">
        <f>'Données '!G13</f>
        <v>Pomme de terre</v>
      </c>
      <c r="H11" s="4" t="str">
        <f>'Données '!H13</f>
        <v>2023-24</v>
      </c>
      <c r="I11" s="4" t="str">
        <f>'Données '!I13</f>
        <v>France entière</v>
      </c>
      <c r="J11" s="4" t="str">
        <f>'Données '!J13</f>
        <v>Récolte de dessus de plants</v>
      </c>
      <c r="K11" s="4">
        <f>'Données '!K13</f>
        <v>0</v>
      </c>
      <c r="L11" s="4" t="str">
        <f>'Données '!L13</f>
        <v>Agreste - Statistique agricole annuelle - SSP</v>
      </c>
      <c r="M11" s="4" t="str">
        <f ca="1">'Données '!M13</f>
        <v>Récolte - AGRESTE</v>
      </c>
      <c r="N11" s="4" t="str">
        <f>'Données '!N13</f>
        <v>Volume</v>
      </c>
      <c r="O11" s="4" t="str">
        <f>'Données '!O13</f>
        <v>Récolte de dessus de plants = 102 kt (Agreste - Statistique agricole annuelle - SSP)</v>
      </c>
      <c r="Q11" s="262"/>
    </row>
    <row r="12" spans="1:17">
      <c r="A12" s="4" t="str">
        <f>'Données '!A15</f>
        <v>Récolte</v>
      </c>
      <c r="B12" s="4" t="str">
        <f>Produits!$B$9</f>
        <v>Pommes de terre de consommation</v>
      </c>
      <c r="D12" s="4"/>
      <c r="E12" s="4" t="str">
        <f>'Données '!E15</f>
        <v>kt</v>
      </c>
      <c r="F12" s="4" t="str">
        <f>'Données '!F15</f>
        <v>2023-24</v>
      </c>
      <c r="G12" s="4" t="str">
        <f>'Données '!G15</f>
        <v>Pomme de terre</v>
      </c>
      <c r="H12" s="4" t="str">
        <f>'Données '!H15</f>
        <v>2023-24</v>
      </c>
      <c r="I12" s="4" t="str">
        <f>'Données '!I15</f>
        <v>France entière</v>
      </c>
      <c r="J12" s="4" t="str">
        <f>'Données '!J15</f>
        <v>Récolte de pommes de terre primeurs ou nouvelles</v>
      </c>
      <c r="K12" s="4">
        <f>'Données '!K15</f>
        <v>0</v>
      </c>
      <c r="L12" s="4" t="str">
        <f>'Données '!L15</f>
        <v>Agreste - Statistique agricole annuelle - SSP</v>
      </c>
      <c r="M12" s="4" t="str">
        <f ca="1">'Données '!M15</f>
        <v>Récolte - AGRESTE</v>
      </c>
      <c r="N12" s="4" t="str">
        <f>'Données '!N15</f>
        <v>Volume</v>
      </c>
      <c r="O12" s="4" t="str">
        <f>'Données '!O15</f>
        <v>Récolte de pommes de terre primeurs ou nouvelles = 420 kt (Agreste - Statistique agricole annuelle - SSP)</v>
      </c>
      <c r="Q12" s="262"/>
    </row>
    <row r="13" spans="1:17">
      <c r="A13" s="4" t="str">
        <f>'Données '!A16</f>
        <v>Récolte</v>
      </c>
      <c r="B13" s="4" t="str">
        <f>Produits!$B$9</f>
        <v>Pommes de terre de consommation</v>
      </c>
      <c r="D13" s="4"/>
      <c r="E13" s="4" t="str">
        <f>'Données '!E16</f>
        <v>kt</v>
      </c>
      <c r="F13" s="4" t="str">
        <f>'Données '!F16</f>
        <v>2023-24</v>
      </c>
      <c r="G13" s="4" t="str">
        <f>'Données '!G16</f>
        <v>Pomme de terre</v>
      </c>
      <c r="H13" s="4" t="str">
        <f>'Données '!H16</f>
        <v>2023-24</v>
      </c>
      <c r="I13" s="4" t="str">
        <f>'Données '!I16</f>
        <v>France entière</v>
      </c>
      <c r="J13" s="4" t="str">
        <f>'Données '!J16</f>
        <v>Récolte de pommes de terre de conservation ou demi-saison</v>
      </c>
      <c r="K13" s="4">
        <f>'Données '!K16</f>
        <v>0</v>
      </c>
      <c r="L13" s="4" t="str">
        <f>'Données '!L16</f>
        <v>Agreste - Statistique agricole annuelle - SSP</v>
      </c>
      <c r="M13" s="4" t="str">
        <f ca="1">'Données '!M16</f>
        <v>Récolte - AGRESTE</v>
      </c>
      <c r="N13" s="4" t="str">
        <f>'Données '!N16</f>
        <v>Volume</v>
      </c>
      <c r="O13" s="4" t="str">
        <f>'Données '!O16</f>
        <v>Récolte de pommes de terre de conservation ou demi-saison = 6724 kt (Agreste - Statistique agricole annuelle - SSP)</v>
      </c>
      <c r="Q13" s="262"/>
    </row>
    <row r="14" spans="1:17">
      <c r="A14" s="4" t="str">
        <f>'Données   '!A3</f>
        <v>Import</v>
      </c>
      <c r="B14" s="4" t="str">
        <f>Produits!$B$7</f>
        <v>Pommes de terre de féculerie</v>
      </c>
      <c r="D14" s="4"/>
      <c r="E14" s="4" t="str">
        <f>'Données   '!E3</f>
        <v>kt</v>
      </c>
      <c r="F14" s="4" t="str">
        <f>'Données   '!F3</f>
        <v>2015-16</v>
      </c>
      <c r="G14" s="4" t="str">
        <f>'Données   '!G3</f>
        <v>Pomme de terre</v>
      </c>
      <c r="H14" s="4" t="str">
        <f>'Données   '!H3</f>
        <v>2015-16</v>
      </c>
      <c r="I14" s="4" t="str">
        <f>'Données   '!I3</f>
        <v>France entière</v>
      </c>
      <c r="J14" s="4" t="str">
        <f>'Données   '!J3</f>
        <v>Importation de Pommes de terre, à l'état frais ou réfrigéré, destinées à la fabrication de la fécule</v>
      </c>
      <c r="K14" s="4">
        <f>'Données   '!K3</f>
        <v>0</v>
      </c>
      <c r="L14" s="4" t="str">
        <f>'Données   '!L3</f>
        <v>Douanes - Eurostat</v>
      </c>
      <c r="M14" s="4" t="str">
        <f ca="1">'Données   '!M3</f>
        <v>Echanges mensuels - EUROSTAT</v>
      </c>
      <c r="N14" s="4" t="str">
        <f>'Données   '!N3</f>
        <v>Volume</v>
      </c>
      <c r="O14" s="4" t="str">
        <f>'Données   '!O3</f>
        <v>Importation de Pommes de terre, à l'état frais ou réfrigéré, destinées à la fabrication de la fécule = 3 kt (Douanes - Eurostat)</v>
      </c>
      <c r="Q14" s="262"/>
    </row>
    <row r="15" spans="1:17">
      <c r="A15" s="4" t="str">
        <f>'Données   '!A4</f>
        <v>Import</v>
      </c>
      <c r="B15" s="4" t="str">
        <f>Produits!$B$9</f>
        <v>Pommes de terre de consommation</v>
      </c>
      <c r="D15" s="4"/>
      <c r="E15" s="4" t="str">
        <f>'Données   '!E4</f>
        <v>kt</v>
      </c>
      <c r="F15" s="4" t="str">
        <f>'Données   '!F4</f>
        <v>2015-16</v>
      </c>
      <c r="G15" s="4" t="str">
        <f>'Données   '!G4</f>
        <v>Pomme de terre</v>
      </c>
      <c r="H15" s="4" t="str">
        <f>'Données   '!H4</f>
        <v>2015-16</v>
      </c>
      <c r="I15" s="4" t="str">
        <f>'Données   '!I4</f>
        <v>France entière</v>
      </c>
      <c r="J15" s="4" t="str">
        <f>'Données   '!J4</f>
        <v>Importation de Pommes de terre de primeurs, à l'état frais ou réfrigéré, du 1er janvier au 30 juin</v>
      </c>
      <c r="K15" s="4">
        <f>'Données   '!K4</f>
        <v>0</v>
      </c>
      <c r="L15" s="4" t="str">
        <f>'Données   '!L4</f>
        <v>Douanes - Eurostat</v>
      </c>
      <c r="M15" s="4" t="str">
        <f ca="1">'Données   '!M4</f>
        <v>Echanges mensuels - EUROSTAT</v>
      </c>
      <c r="N15" s="4" t="str">
        <f>'Données   '!N4</f>
        <v>Volume</v>
      </c>
      <c r="O15" s="4" t="str">
        <f>'Données   '!O4</f>
        <v>Importation de Pommes de terre de primeurs, à l'état frais ou réfrigéré, du 1er janvier au 30 juin = 35 kt (Douanes - Eurostat)</v>
      </c>
      <c r="Q15" s="262"/>
    </row>
    <row r="16" spans="1:17">
      <c r="A16" s="4" t="str">
        <f>'Données   '!A5</f>
        <v>Import</v>
      </c>
      <c r="B16" s="4" t="str">
        <f>Produits!$B$9</f>
        <v>Pommes de terre de consommation</v>
      </c>
      <c r="D16" s="4"/>
      <c r="E16" s="4" t="str">
        <f>'Données   '!E5</f>
        <v>kt</v>
      </c>
      <c r="F16" s="4" t="str">
        <f>'Données   '!F5</f>
        <v>2015-16</v>
      </c>
      <c r="G16" s="4" t="str">
        <f>'Données   '!G5</f>
        <v>Pomme de terre</v>
      </c>
      <c r="H16" s="4" t="str">
        <f>'Données   '!H5</f>
        <v>2015-16</v>
      </c>
      <c r="I16" s="4" t="str">
        <f>'Données   '!I5</f>
        <v>France entière</v>
      </c>
      <c r="J16" s="4" t="str">
        <f>'Données   '!J5</f>
        <v>Importation de Pommes de terre, à l'état frais ou réfrigéré (à l'excl. des pommes de terre de primeurs du 1er janvier au 30 juin, des pommes de terre de semence et des pommes de terre destinées à la fabrication de la fécule)</v>
      </c>
      <c r="K16" s="4">
        <f>'Données   '!K5</f>
        <v>0</v>
      </c>
      <c r="L16" s="4" t="str">
        <f>'Données   '!L5</f>
        <v>Douanes - Eurostat</v>
      </c>
      <c r="M16" s="4" t="str">
        <f ca="1">'Données   '!M5</f>
        <v>Echanges mensuels - EUROSTAT</v>
      </c>
      <c r="N16" s="4" t="str">
        <f>'Données   '!N5</f>
        <v>Volume</v>
      </c>
      <c r="O16" s="4" t="str">
        <f>'Données   '!O5</f>
        <v>Importation de Pommes de terre, à l'état frais ou réfrigéré (à l'excl. des pommes de terre de primeurs du 1er janvier au 30 juin, des pommes de terre de semence et des pommes de terre destinées à la fabrication de la fécule) = 346 kt (Douanes - Eurostat)</v>
      </c>
      <c r="Q16" s="262"/>
    </row>
    <row r="17" spans="1:17">
      <c r="A17" s="4" t="str">
        <f>'Données   '!A6</f>
        <v>Import</v>
      </c>
      <c r="B17" s="4" t="str">
        <f>Produits!$B$27</f>
        <v>Produits surgelés</v>
      </c>
      <c r="D17" s="4"/>
      <c r="E17" s="4" t="str">
        <f>'Données   '!E6</f>
        <v>kt</v>
      </c>
      <c r="F17" s="4" t="str">
        <f>'Données   '!F6</f>
        <v>2015-16</v>
      </c>
      <c r="G17" s="4" t="str">
        <f>'Données   '!G6</f>
        <v>Pomme de terre</v>
      </c>
      <c r="H17" s="4" t="str">
        <f>'Données   '!H6</f>
        <v>2015-16</v>
      </c>
      <c r="I17" s="4" t="str">
        <f>'Données   '!I6</f>
        <v>France entière</v>
      </c>
      <c r="J17" s="4" t="str">
        <f>'Données   '!J6</f>
        <v>Importation de Pommes de terre, non cuites ou cuites à l'eau ou à la vapeur, congelées</v>
      </c>
      <c r="K17" s="4">
        <f>'Données   '!K6</f>
        <v>0</v>
      </c>
      <c r="L17" s="4" t="str">
        <f>'Données   '!L6</f>
        <v>Douanes - Eurostat</v>
      </c>
      <c r="M17" s="4" t="str">
        <f ca="1">'Données   '!M6</f>
        <v>Echanges mensuels - EUROSTAT</v>
      </c>
      <c r="N17" s="4" t="str">
        <f>'Données   '!N6</f>
        <v>Volume</v>
      </c>
      <c r="O17" s="4" t="str">
        <f>'Données   '!O6</f>
        <v>Importation de Pommes de terre, non cuites ou cuites à l'eau ou à la vapeur, congelées = 25 kt (Douanes - Eurostat)</v>
      </c>
      <c r="Q17" s="262"/>
    </row>
    <row r="18" spans="1:17">
      <c r="A18" s="4" t="str">
        <f>'Données   '!A7</f>
        <v>Import</v>
      </c>
      <c r="B18" s="4" t="str">
        <f>Produits!$B$35</f>
        <v>Produits déshydratés</v>
      </c>
      <c r="D18" s="4"/>
      <c r="E18" s="4" t="str">
        <f>'Données   '!E7</f>
        <v>kt</v>
      </c>
      <c r="F18" s="4" t="str">
        <f>'Données   '!F7</f>
        <v>2015-16</v>
      </c>
      <c r="G18" s="4" t="str">
        <f>'Données   '!G7</f>
        <v>Pomme de terre</v>
      </c>
      <c r="H18" s="4" t="str">
        <f>'Données   '!H7</f>
        <v>2015-16</v>
      </c>
      <c r="I18" s="4" t="str">
        <f>'Données   '!I7</f>
        <v>France entière</v>
      </c>
      <c r="J18" s="4" t="str">
        <f>'Données   '!J7</f>
        <v>Importation de Pommes de terre, séchées, même coupées en morceaux ou en tranches, mais non autrement préparées</v>
      </c>
      <c r="K18" s="4">
        <f>'Données   '!K7</f>
        <v>0</v>
      </c>
      <c r="L18" s="4" t="str">
        <f>'Données   '!L7</f>
        <v>Douanes - Eurostat</v>
      </c>
      <c r="M18" s="4" t="str">
        <f ca="1">'Données   '!M7</f>
        <v>Echanges mensuels - EUROSTAT</v>
      </c>
      <c r="N18" s="4" t="str">
        <f>'Données   '!N7</f>
        <v>Volume</v>
      </c>
      <c r="O18" s="4" t="str">
        <f>'Données   '!O7</f>
        <v>Importation de Pommes de terre, séchées, même coupées en morceaux ou en tranches, mais non autrement préparées = 2 kt (Douanes - Eurostat)</v>
      </c>
      <c r="Q18" s="262"/>
    </row>
    <row r="19" spans="1:17">
      <c r="A19" s="4" t="str">
        <f>'Données   '!A9</f>
        <v>Import</v>
      </c>
      <c r="B19" s="4" t="str">
        <f>Produits!$B$27</f>
        <v>Produits surgelés</v>
      </c>
      <c r="D19" s="4"/>
      <c r="E19" s="4" t="str">
        <f>'Données   '!E9</f>
        <v>kt</v>
      </c>
      <c r="F19" s="4" t="str">
        <f>'Données   '!F9</f>
        <v>2015-16</v>
      </c>
      <c r="G19" s="4" t="str">
        <f>'Données   '!G9</f>
        <v>Pomme de terre</v>
      </c>
      <c r="H19" s="4" t="str">
        <f>'Données   '!H9</f>
        <v>2015-16</v>
      </c>
      <c r="I19" s="4" t="str">
        <f>'Données   '!I9</f>
        <v>France entière</v>
      </c>
      <c r="J19" s="4" t="str">
        <f>'Données   '!J9</f>
        <v>Importation de Pommes de terre, simpl. cuites, congelées</v>
      </c>
      <c r="K19" s="4">
        <f>'Données   '!K9</f>
        <v>0</v>
      </c>
      <c r="L19" s="4" t="str">
        <f>'Données   '!L9</f>
        <v>Douanes - Eurostat</v>
      </c>
      <c r="M19" s="4" t="str">
        <f ca="1">'Données   '!M9</f>
        <v>Echanges mensuels - EUROSTAT</v>
      </c>
      <c r="N19" s="4" t="str">
        <f>'Données   '!N9</f>
        <v>Volume</v>
      </c>
      <c r="O19" s="4" t="str">
        <f>'Données   '!O9</f>
        <v>Importation de Pommes de terre, simpl. cuites, congelées = 434 kt (Douanes - Eurostat)</v>
      </c>
      <c r="Q19" s="262"/>
    </row>
    <row r="20" spans="1:17">
      <c r="A20" s="4" t="str">
        <f>'Données   '!A10</f>
        <v>Import</v>
      </c>
      <c r="B20" s="4" t="str">
        <f>Produits!$B$35</f>
        <v>Produits déshydratés</v>
      </c>
      <c r="D20" s="4"/>
      <c r="E20" s="4" t="str">
        <f>'Données   '!E10</f>
        <v>kt</v>
      </c>
      <c r="F20" s="4" t="str">
        <f>'Données   '!F10</f>
        <v>2015-16</v>
      </c>
      <c r="G20" s="4" t="str">
        <f>'Données   '!G10</f>
        <v>Pomme de terre</v>
      </c>
      <c r="H20" s="4" t="str">
        <f>'Données   '!H10</f>
        <v>2015-16</v>
      </c>
      <c r="I20" s="4" t="str">
        <f>'Données   '!I10</f>
        <v>France entière</v>
      </c>
      <c r="J20" s="4" t="str">
        <f>'Données   '!J10</f>
        <v>Importation de Pommes de terre, préparées ou conservées sous forme de farines, semoules ou flocons, congelées</v>
      </c>
      <c r="K20" s="4">
        <f>'Données   '!K10</f>
        <v>0</v>
      </c>
      <c r="L20" s="4" t="str">
        <f>'Données   '!L10</f>
        <v>Douanes - Eurostat</v>
      </c>
      <c r="M20" s="4" t="str">
        <f ca="1">'Données   '!M10</f>
        <v>Echanges mensuels - EUROSTAT</v>
      </c>
      <c r="N20" s="4" t="str">
        <f>'Données   '!N10</f>
        <v>Volume</v>
      </c>
      <c r="O20" s="4" t="str">
        <f>'Données   '!O10</f>
        <v>Importation de Pommes de terre, préparées ou conservées sous forme de farines, semoules ou flocons, congelées = 2 kt (Douanes - Eurostat)</v>
      </c>
      <c r="Q20" s="262"/>
    </row>
    <row r="21" spans="1:17">
      <c r="A21" s="4" t="str">
        <f>'Données   '!A11</f>
        <v>Import</v>
      </c>
      <c r="B21" s="4" t="str">
        <f>Produits!$B$27</f>
        <v>Produits surgelés</v>
      </c>
      <c r="D21" s="4"/>
      <c r="E21" s="4" t="str">
        <f>'Données   '!E11</f>
        <v>kt</v>
      </c>
      <c r="F21" s="4" t="str">
        <f>'Données   '!F11</f>
        <v>2015-16</v>
      </c>
      <c r="G21" s="4" t="str">
        <f>'Données   '!G11</f>
        <v>Pomme de terre</v>
      </c>
      <c r="H21" s="4" t="str">
        <f>'Données   '!H11</f>
        <v>2015-16</v>
      </c>
      <c r="I21" s="4" t="str">
        <f>'Données   '!I11</f>
        <v>France entière</v>
      </c>
      <c r="J21" s="4" t="str">
        <f>'Données   '!J11</f>
        <v>Importation de Pommes de terre, préparées ou conservées autrement qu'au vinaigre ou à l'acide acétique, congelées (à l'excl. des pommes de terre simpl. cuites ou des pommes de terre sous forme de farines, semoules ou flocons)</v>
      </c>
      <c r="K21" s="4">
        <f>'Données   '!K11</f>
        <v>0</v>
      </c>
      <c r="L21" s="4" t="str">
        <f>'Données   '!L11</f>
        <v>Douanes - Eurostat</v>
      </c>
      <c r="M21" s="4" t="str">
        <f ca="1">'Données   '!M11</f>
        <v>Echanges mensuels - EUROSTAT</v>
      </c>
      <c r="N21" s="4" t="str">
        <f>'Données   '!N11</f>
        <v>Volume</v>
      </c>
      <c r="O21" s="4" t="str">
        <f>'Données   '!O11</f>
        <v>Importation de Pommes de terre, préparées ou conservées autrement qu'au vinaigre ou à l'acide acétique, congelées (à l'excl. des pommes de terre simpl. cuites ou des pommes de terre sous forme de farines, semoules ou flocons) = 150 kt (Douanes - Eurostat)</v>
      </c>
      <c r="Q21" s="262"/>
    </row>
    <row r="22" spans="1:17">
      <c r="A22" s="4" t="str">
        <f>'Données   '!A12</f>
        <v>Import</v>
      </c>
      <c r="B22" s="4" t="str">
        <f>Produits!$B$35</f>
        <v>Produits déshydratés</v>
      </c>
      <c r="D22" s="4"/>
      <c r="E22" s="4" t="str">
        <f>'Données   '!E12</f>
        <v>kt</v>
      </c>
      <c r="F22" s="4" t="str">
        <f>'Données   '!F12</f>
        <v>2015-16</v>
      </c>
      <c r="G22" s="4" t="str">
        <f>'Données   '!G12</f>
        <v>Pomme de terre</v>
      </c>
      <c r="H22" s="4" t="str">
        <f>'Données   '!H12</f>
        <v>2015-16</v>
      </c>
      <c r="I22" s="4" t="str">
        <f>'Données   '!I12</f>
        <v>France entière</v>
      </c>
      <c r="J22" s="4" t="str">
        <f>'Données   '!J12</f>
        <v>Importation de Pommes de terre, sous forme de farines, semoules ou flocons, non congelées</v>
      </c>
      <c r="K22" s="4">
        <f>'Données   '!K12</f>
        <v>0</v>
      </c>
      <c r="L22" s="4" t="str">
        <f>'Données   '!L12</f>
        <v>Douanes - Eurostat</v>
      </c>
      <c r="M22" s="4" t="str">
        <f ca="1">'Données   '!M12</f>
        <v>Echanges mensuels - EUROSTAT</v>
      </c>
      <c r="N22" s="4" t="str">
        <f>'Données   '!N12</f>
        <v>Volume</v>
      </c>
      <c r="O22" s="4" t="str">
        <f>'Données   '!O12</f>
        <v>Importation de Pommes de terre, sous forme de farines, semoules ou flocons, non congelées = 5 kt (Douanes - Eurostat)</v>
      </c>
      <c r="Q22" s="262"/>
    </row>
    <row r="23" spans="1:17">
      <c r="A23" s="4" t="str">
        <f>'Données   '!A13</f>
        <v>Import</v>
      </c>
      <c r="B23" s="4" t="str">
        <f>Produits!$B$44</f>
        <v>Chips</v>
      </c>
      <c r="D23" s="4"/>
      <c r="E23" s="4" t="str">
        <f>'Données   '!E13</f>
        <v>kt</v>
      </c>
      <c r="F23" s="4" t="str">
        <f>'Données   '!F13</f>
        <v>2015-16</v>
      </c>
      <c r="G23" s="4" t="str">
        <f>'Données   '!G13</f>
        <v>Pomme de terre</v>
      </c>
      <c r="H23" s="4" t="str">
        <f>'Données   '!H13</f>
        <v>2015-16</v>
      </c>
      <c r="I23" s="4" t="str">
        <f>'Données   '!I13</f>
        <v>France entière</v>
      </c>
      <c r="J23" s="4" t="str">
        <f>'Données   '!J13</f>
        <v>Importation de Pommes de terre, en fines tranches, frites, même salées ou aromatisées, en emballages hermétiquement clos, propres à la consommation en l'état, non congelées</v>
      </c>
      <c r="K23" s="4">
        <f>'Données   '!K13</f>
        <v>0</v>
      </c>
      <c r="L23" s="4" t="str">
        <f>'Données   '!L13</f>
        <v>Douanes - Eurostat</v>
      </c>
      <c r="M23" s="4" t="str">
        <f ca="1">'Données   '!M13</f>
        <v>Echanges mensuels - EUROSTAT</v>
      </c>
      <c r="N23" s="4" t="str">
        <f>'Données   '!N13</f>
        <v>Volume</v>
      </c>
      <c r="O23" s="4" t="str">
        <f>'Données   '!O13</f>
        <v>Importation de Pommes de terre, en fines tranches, frites, même salées ou aromatisées, en emballages hermétiquement clos, propres à la consommation en l'état, non congelées = 76 kt (Douanes - Eurostat)</v>
      </c>
      <c r="Q23" s="262"/>
    </row>
    <row r="24" spans="1:17">
      <c r="A24" s="4" t="str">
        <f>'Données   '!A14</f>
        <v>Import</v>
      </c>
      <c r="B24" s="4" t="str">
        <f>Produits!$B$46</f>
        <v>Autres produits finis</v>
      </c>
      <c r="D24" s="4"/>
      <c r="E24" s="4" t="str">
        <f>'Données   '!E14</f>
        <v>kt</v>
      </c>
      <c r="F24" s="4" t="str">
        <f>'Données   '!F14</f>
        <v>2015-16</v>
      </c>
      <c r="G24" s="4" t="str">
        <f>'Données   '!G14</f>
        <v>Pomme de terre</v>
      </c>
      <c r="H24" s="4" t="str">
        <f>'Données   '!H14</f>
        <v>2015-16</v>
      </c>
      <c r="I24" s="4" t="str">
        <f>'Données   '!I14</f>
        <v>France entière</v>
      </c>
      <c r="J24" s="4" t="str">
        <f>'Données   '!J14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4" s="4">
        <f>'Données   '!K14</f>
        <v>0</v>
      </c>
      <c r="L24" s="4" t="str">
        <f>'Données   '!L14</f>
        <v>Douanes - Eurostat</v>
      </c>
      <c r="M24" s="4" t="str">
        <f ca="1">'Données   '!M14</f>
        <v>Echanges mensuels - EUROSTAT</v>
      </c>
      <c r="N24" s="4" t="str">
        <f>'Données   '!N14</f>
        <v>Volume</v>
      </c>
      <c r="O24" s="4" t="str">
        <f>'Données   '!O14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v>
      </c>
      <c r="Q24" s="262"/>
    </row>
    <row r="25" spans="1:17">
      <c r="A25" s="4" t="str">
        <f>Produits!$B$7</f>
        <v>Pommes de terre de féculerie</v>
      </c>
      <c r="B25" s="4" t="str">
        <f>'Données   '!B16</f>
        <v>Export</v>
      </c>
      <c r="D25" s="4"/>
      <c r="E25" s="4" t="str">
        <f>'Données   '!E16</f>
        <v>kt</v>
      </c>
      <c r="F25" s="4" t="str">
        <f>'Données   '!F16</f>
        <v>2015-16</v>
      </c>
      <c r="G25" s="4" t="str">
        <f>'Données   '!G16</f>
        <v>Pomme de terre</v>
      </c>
      <c r="H25" s="4" t="str">
        <f>'Données   '!H16</f>
        <v>2015-16</v>
      </c>
      <c r="I25" s="4" t="str">
        <f>'Données   '!I16</f>
        <v>France entière</v>
      </c>
      <c r="J25" s="4" t="str">
        <f>'Données   '!J16</f>
        <v>Exportation de Pommes de terre, à l'état frais ou réfrigéré, destinées à la fabrication de la fécule</v>
      </c>
      <c r="K25" s="4">
        <f>'Données   '!K16</f>
        <v>0</v>
      </c>
      <c r="L25" s="4" t="str">
        <f>'Données   '!L16</f>
        <v>Douanes - Eurostat</v>
      </c>
      <c r="M25" s="4" t="str">
        <f ca="1">'Données   '!M16</f>
        <v>Echanges mensuels - EUROSTAT</v>
      </c>
      <c r="N25" s="4" t="str">
        <f>'Données   '!N16</f>
        <v>Volume</v>
      </c>
      <c r="O25" s="4" t="str">
        <f>'Données   '!O16</f>
        <v>Exportation de Pommes de terre, à l'état frais ou réfrigéré, destinées à la fabrication de la fécule = 54 kt (Douanes - Eurostat)</v>
      </c>
      <c r="Q25" s="262"/>
    </row>
    <row r="26" spans="1:17">
      <c r="A26" s="4" t="str">
        <f>Produits!$B$9</f>
        <v>Pommes de terre de consommation</v>
      </c>
      <c r="B26" s="4" t="str">
        <f>'Données   '!B17</f>
        <v>Export</v>
      </c>
      <c r="D26" s="4"/>
      <c r="E26" s="4" t="str">
        <f>'Données   '!E17</f>
        <v>kt</v>
      </c>
      <c r="F26" s="4" t="str">
        <f>'Données   '!F17</f>
        <v>2015-16</v>
      </c>
      <c r="G26" s="4" t="str">
        <f>'Données   '!G17</f>
        <v>Pomme de terre</v>
      </c>
      <c r="H26" s="4" t="str">
        <f>'Données   '!H17</f>
        <v>2015-16</v>
      </c>
      <c r="I26" s="4" t="str">
        <f>'Données   '!I17</f>
        <v>France entière</v>
      </c>
      <c r="J26" s="4" t="str">
        <f>'Données   '!J17</f>
        <v>Exportation de Pommes de terre de primeurs, à l'état frais ou réfrigéré, du 1er janvier au 30 juin</v>
      </c>
      <c r="K26" s="4">
        <f>'Données   '!K17</f>
        <v>0</v>
      </c>
      <c r="L26" s="4" t="str">
        <f>'Données   '!L17</f>
        <v>Douanes - Eurostat</v>
      </c>
      <c r="M26" s="4" t="str">
        <f ca="1">'Données   '!M17</f>
        <v>Echanges mensuels - EUROSTAT</v>
      </c>
      <c r="N26" s="4" t="str">
        <f>'Données   '!N17</f>
        <v>Volume</v>
      </c>
      <c r="O26" s="4" t="str">
        <f>'Données   '!O17</f>
        <v>Exportation de Pommes de terre de primeurs, à l'état frais ou réfrigéré, du 1er janvier au 30 juin = 38 kt (Douanes - Eurostat)</v>
      </c>
      <c r="Q26" s="262"/>
    </row>
    <row r="27" spans="1:17">
      <c r="A27" s="4" t="str">
        <f>Produits!$B$9</f>
        <v>Pommes de terre de consommation</v>
      </c>
      <c r="B27" s="4" t="str">
        <f>'Données   '!B18</f>
        <v>Export</v>
      </c>
      <c r="D27" s="4"/>
      <c r="E27" s="4" t="str">
        <f>'Données   '!E18</f>
        <v>kt</v>
      </c>
      <c r="F27" s="4" t="str">
        <f>'Données   '!F18</f>
        <v>2015-16</v>
      </c>
      <c r="G27" s="4" t="str">
        <f>'Données   '!G18</f>
        <v>Pomme de terre</v>
      </c>
      <c r="H27" s="4" t="str">
        <f>'Données   '!H18</f>
        <v>2015-16</v>
      </c>
      <c r="I27" s="4" t="str">
        <f>'Données   '!I18</f>
        <v>France entière</v>
      </c>
      <c r="J27" s="4" t="str">
        <f>'Données   '!J18</f>
        <v>Exportation de Pommes de terre, à l'état frais ou réfrigéré (à l'excl. des pommes de terre de primeurs du 1er janvier au 30 juin, des pommes de terre de semence et des pommes de terre destinées à la fabrication de la fécule)</v>
      </c>
      <c r="K27" s="4">
        <f>'Données   '!K18</f>
        <v>0</v>
      </c>
      <c r="L27" s="4" t="str">
        <f>'Données   '!L18</f>
        <v>Douanes - Eurostat</v>
      </c>
      <c r="M27" s="4" t="str">
        <f ca="1">'Données   '!M18</f>
        <v>Echanges mensuels - EUROSTAT</v>
      </c>
      <c r="N27" s="4" t="str">
        <f>'Données   '!N18</f>
        <v>Volume</v>
      </c>
      <c r="O27" s="4" t="str">
        <f>'Données   '!O18</f>
        <v>Exportation de Pommes de terre, à l'état frais ou réfrigéré (à l'excl. des pommes de terre de primeurs du 1er janvier au 30 juin, des pommes de terre de semence et des pommes de terre destinées à la fabrication de la fécule) = 1618 kt (Douanes - Eurostat)</v>
      </c>
      <c r="Q27" s="262"/>
    </row>
    <row r="28" spans="1:17">
      <c r="A28" s="4" t="str">
        <f>Produits!$B$27</f>
        <v>Produits surgelés</v>
      </c>
      <c r="B28" s="4" t="str">
        <f>'Données   '!B19</f>
        <v>Export</v>
      </c>
      <c r="D28" s="4"/>
      <c r="E28" s="4" t="str">
        <f>'Données   '!E19</f>
        <v>kt</v>
      </c>
      <c r="F28" s="4" t="str">
        <f>'Données   '!F19</f>
        <v>2015-16</v>
      </c>
      <c r="G28" s="4" t="str">
        <f>'Données   '!G19</f>
        <v>Pomme de terre</v>
      </c>
      <c r="H28" s="4" t="str">
        <f>'Données   '!H19</f>
        <v>2015-16</v>
      </c>
      <c r="I28" s="4" t="str">
        <f>'Données   '!I19</f>
        <v>France entière</v>
      </c>
      <c r="J28" s="4" t="str">
        <f>'Données   '!J19</f>
        <v>Exportation de Pommes de terre, non cuites ou cuites à l'eau ou à la vapeur, congelées</v>
      </c>
      <c r="K28" s="4">
        <f>'Données   '!K19</f>
        <v>0</v>
      </c>
      <c r="L28" s="4" t="str">
        <f>'Données   '!L19</f>
        <v>Douanes - Eurostat</v>
      </c>
      <c r="M28" s="4" t="str">
        <f ca="1">'Données   '!M19</f>
        <v>Echanges mensuels - EUROSTAT</v>
      </c>
      <c r="N28" s="4" t="str">
        <f>'Données   '!N19</f>
        <v>Volume</v>
      </c>
      <c r="O28" s="4" t="str">
        <f>'Données   '!O19</f>
        <v>Exportation de Pommes de terre, non cuites ou cuites à l'eau ou à la vapeur, congelées = 3 kt (Douanes - Eurostat)</v>
      </c>
      <c r="Q28" s="262"/>
    </row>
    <row r="29" spans="1:17">
      <c r="A29" s="4" t="str">
        <f>Produits!$B$35</f>
        <v>Produits déshydratés</v>
      </c>
      <c r="B29" s="4" t="str">
        <f>'Données   '!B20</f>
        <v>Export</v>
      </c>
      <c r="D29" s="4"/>
      <c r="E29" s="4" t="str">
        <f>'Données   '!E20</f>
        <v>kt</v>
      </c>
      <c r="F29" s="4" t="str">
        <f>'Données   '!F20</f>
        <v>2015-16</v>
      </c>
      <c r="G29" s="4" t="str">
        <f>'Données   '!G20</f>
        <v>Pomme de terre</v>
      </c>
      <c r="H29" s="4" t="str">
        <f>'Données   '!H20</f>
        <v>2015-16</v>
      </c>
      <c r="I29" s="4" t="str">
        <f>'Données   '!I20</f>
        <v>France entière</v>
      </c>
      <c r="J29" s="4" t="str">
        <f>'Données   '!J20</f>
        <v>Exportation de Pommes de terre, séchées, même coupées en morceaux ou en tranches, mais non autrement préparées</v>
      </c>
      <c r="K29" s="4">
        <f>'Données   '!K20</f>
        <v>0</v>
      </c>
      <c r="L29" s="4" t="str">
        <f>'Données   '!L20</f>
        <v>Douanes - Eurostat</v>
      </c>
      <c r="M29" s="4" t="str">
        <f ca="1">'Données   '!M20</f>
        <v>Echanges mensuels - EUROSTAT</v>
      </c>
      <c r="N29" s="4" t="str">
        <f>'Données   '!N20</f>
        <v>Volume</v>
      </c>
      <c r="O29" s="4" t="str">
        <f>'Données   '!O20</f>
        <v>Exportation de Pommes de terre, séchées, même coupées en morceaux ou en tranches, mais non autrement préparées = 0 kt (Douanes - Eurostat)</v>
      </c>
      <c r="Q29" s="262"/>
    </row>
    <row r="30" spans="1:17">
      <c r="A30" s="4" t="str">
        <f>Produits!$B$27</f>
        <v>Produits surgelés</v>
      </c>
      <c r="B30" s="4" t="str">
        <f>'Données   '!B22</f>
        <v>Export</v>
      </c>
      <c r="D30" s="4"/>
      <c r="E30" s="4" t="str">
        <f>'Données   '!E22</f>
        <v>kt</v>
      </c>
      <c r="F30" s="4" t="str">
        <f>'Données   '!F22</f>
        <v>2015-16</v>
      </c>
      <c r="G30" s="4" t="str">
        <f>'Données   '!G22</f>
        <v>Pomme de terre</v>
      </c>
      <c r="H30" s="4" t="str">
        <f>'Données   '!H22</f>
        <v>2015-16</v>
      </c>
      <c r="I30" s="4" t="str">
        <f>'Données   '!I22</f>
        <v>France entière</v>
      </c>
      <c r="J30" s="4" t="str">
        <f>'Données   '!J22</f>
        <v>Exportation de Pommes de terre, simpl. cuites, congelées</v>
      </c>
      <c r="K30" s="4">
        <f>'Données   '!K22</f>
        <v>0</v>
      </c>
      <c r="L30" s="4" t="str">
        <f>'Données   '!L22</f>
        <v>Douanes - Eurostat</v>
      </c>
      <c r="M30" s="4" t="str">
        <f ca="1">'Données   '!M22</f>
        <v>Echanges mensuels - EUROSTAT</v>
      </c>
      <c r="N30" s="4" t="str">
        <f>'Données   '!N22</f>
        <v>Volume</v>
      </c>
      <c r="O30" s="4" t="str">
        <f>'Données   '!O22</f>
        <v>Exportation de Pommes de terre, simpl. cuites, congelées = 294 kt (Douanes - Eurostat)</v>
      </c>
      <c r="Q30" s="262"/>
    </row>
    <row r="31" spans="1:17">
      <c r="A31" s="4" t="str">
        <f>Produits!$B$35</f>
        <v>Produits déshydratés</v>
      </c>
      <c r="B31" s="4" t="str">
        <f>'Données   '!B23</f>
        <v>Export</v>
      </c>
      <c r="D31" s="4"/>
      <c r="E31" s="4" t="str">
        <f>'Données   '!E23</f>
        <v>kt</v>
      </c>
      <c r="F31" s="4" t="str">
        <f>'Données   '!F23</f>
        <v>2015-16</v>
      </c>
      <c r="G31" s="4" t="str">
        <f>'Données   '!G23</f>
        <v>Pomme de terre</v>
      </c>
      <c r="H31" s="4" t="str">
        <f>'Données   '!H23</f>
        <v>2015-16</v>
      </c>
      <c r="I31" s="4" t="str">
        <f>'Données   '!I23</f>
        <v>France entière</v>
      </c>
      <c r="J31" s="4" t="str">
        <f>'Données   '!J23</f>
        <v>Exportation de Pommes de terre, préparées ou conservées sous forme de farines, semoules ou flocons, congelées</v>
      </c>
      <c r="K31" s="4">
        <f>'Données   '!K23</f>
        <v>0</v>
      </c>
      <c r="L31" s="4" t="str">
        <f>'Données   '!L23</f>
        <v>Douanes - Eurostat</v>
      </c>
      <c r="M31" s="4" t="str">
        <f ca="1">'Données   '!M23</f>
        <v>Echanges mensuels - EUROSTAT</v>
      </c>
      <c r="N31" s="4" t="str">
        <f>'Données   '!N23</f>
        <v>Volume</v>
      </c>
      <c r="O31" s="4" t="str">
        <f>'Données   '!O23</f>
        <v>Exportation de Pommes de terre, préparées ou conservées sous forme de farines, semoules ou flocons, congelées = 0 kt (Douanes - Eurostat)</v>
      </c>
      <c r="Q31" s="262"/>
    </row>
    <row r="32" spans="1:17">
      <c r="A32" s="4" t="str">
        <f>Produits!$B$27</f>
        <v>Produits surgelés</v>
      </c>
      <c r="B32" s="4" t="str">
        <f>'Données   '!B24</f>
        <v>Export</v>
      </c>
      <c r="D32" s="4"/>
      <c r="E32" s="4" t="str">
        <f>'Données   '!E24</f>
        <v>kt</v>
      </c>
      <c r="F32" s="4" t="str">
        <f>'Données   '!F24</f>
        <v>2015-16</v>
      </c>
      <c r="G32" s="4" t="str">
        <f>'Données   '!G24</f>
        <v>Pomme de terre</v>
      </c>
      <c r="H32" s="4" t="str">
        <f>'Données   '!H24</f>
        <v>2015-16</v>
      </c>
      <c r="I32" s="4" t="str">
        <f>'Données   '!I24</f>
        <v>France entière</v>
      </c>
      <c r="J32" s="4" t="str">
        <f>'Données   '!J24</f>
        <v>Exportation de Pommes de terre, préparées ou conservées autrement qu'au vinaigre ou à l'acide acétique, congelées (à l'excl. des pommes de terre simpl. cuites ou des pommes de terre sous forme de farines, semoules ou flocons)</v>
      </c>
      <c r="K32" s="4">
        <f>'Données   '!K24</f>
        <v>0</v>
      </c>
      <c r="L32" s="4" t="str">
        <f>'Données   '!L24</f>
        <v>Douanes - Eurostat</v>
      </c>
      <c r="M32" s="4" t="str">
        <f ca="1">'Données   '!M24</f>
        <v>Echanges mensuels - EUROSTAT</v>
      </c>
      <c r="N32" s="4" t="str">
        <f>'Données   '!N24</f>
        <v>Volume</v>
      </c>
      <c r="O32" s="4" t="str">
        <f>'Données   '!O24</f>
        <v>Exportation de Pommes de terre, préparées ou conservées autrement qu'au vinaigre ou à l'acide acétique, congelées (à l'excl. des pommes de terre simpl. cuites ou des pommes de terre sous forme de farines, semoules ou flocons) = 23 kt (Douanes - Eurostat)</v>
      </c>
      <c r="Q32" s="262"/>
    </row>
    <row r="33" spans="1:17">
      <c r="A33" s="4" t="str">
        <f>Produits!$B$35</f>
        <v>Produits déshydratés</v>
      </c>
      <c r="B33" s="4" t="str">
        <f>'Données   '!B25</f>
        <v>Export</v>
      </c>
      <c r="D33" s="4"/>
      <c r="E33" s="4" t="str">
        <f>'Données   '!E25</f>
        <v>kt</v>
      </c>
      <c r="F33" s="4" t="str">
        <f>'Données   '!F25</f>
        <v>2015-16</v>
      </c>
      <c r="G33" s="4" t="str">
        <f>'Données   '!G25</f>
        <v>Pomme de terre</v>
      </c>
      <c r="H33" s="4" t="str">
        <f>'Données   '!H25</f>
        <v>2015-16</v>
      </c>
      <c r="I33" s="4" t="str">
        <f>'Données   '!I25</f>
        <v>France entière</v>
      </c>
      <c r="J33" s="4" t="str">
        <f>'Données   '!J25</f>
        <v>Exportation de Pommes de terre, sous forme de farines, semoules ou flocons, non congelées</v>
      </c>
      <c r="K33" s="4">
        <f>'Données   '!K25</f>
        <v>0</v>
      </c>
      <c r="L33" s="4" t="str">
        <f>'Données   '!L25</f>
        <v>Douanes - Eurostat</v>
      </c>
      <c r="M33" s="4" t="str">
        <f ca="1">'Données   '!M25</f>
        <v>Echanges mensuels - EUROSTAT</v>
      </c>
      <c r="N33" s="4" t="str">
        <f>'Données   '!N25</f>
        <v>Volume</v>
      </c>
      <c r="O33" s="4" t="str">
        <f>'Données   '!O25</f>
        <v>Exportation de Pommes de terre, sous forme de farines, semoules ou flocons, non congelées = 12 kt (Douanes - Eurostat)</v>
      </c>
      <c r="Q33" s="262"/>
    </row>
    <row r="34" spans="1:17">
      <c r="A34" s="4" t="str">
        <f>Produits!$B$44</f>
        <v>Chips</v>
      </c>
      <c r="B34" s="4" t="str">
        <f>'Données   '!B26</f>
        <v>Export</v>
      </c>
      <c r="D34" s="4"/>
      <c r="E34" s="4" t="str">
        <f>'Données   '!E26</f>
        <v>kt</v>
      </c>
      <c r="F34" s="4" t="str">
        <f>'Données   '!F26</f>
        <v>2015-16</v>
      </c>
      <c r="G34" s="4" t="str">
        <f>'Données   '!G26</f>
        <v>Pomme de terre</v>
      </c>
      <c r="H34" s="4" t="str">
        <f>'Données   '!H26</f>
        <v>2015-16</v>
      </c>
      <c r="I34" s="4" t="str">
        <f>'Données   '!I26</f>
        <v>France entière</v>
      </c>
      <c r="J34" s="4" t="str">
        <f>'Données   '!J26</f>
        <v>Exportation de Pommes de terre, en fines tranches, frites, même salées ou aromatisées, en emballages hermétiquement clos, propres à la consommation en l'état, non congelées</v>
      </c>
      <c r="K34" s="4">
        <f>'Données   '!K26</f>
        <v>0</v>
      </c>
      <c r="L34" s="4" t="str">
        <f>'Données   '!L26</f>
        <v>Douanes - Eurostat</v>
      </c>
      <c r="M34" s="4" t="str">
        <f ca="1">'Données   '!M26</f>
        <v>Echanges mensuels - EUROSTAT</v>
      </c>
      <c r="N34" s="4" t="str">
        <f>'Données   '!N26</f>
        <v>Volume</v>
      </c>
      <c r="O34" s="4" t="str">
        <f>'Données   '!O26</f>
        <v>Exportation de Pommes de terre, en fines tranches, frites, même salées ou aromatisées, en emballages hermétiquement clos, propres à la consommation en l'état, non congelées = 4 kt (Douanes - Eurostat)</v>
      </c>
      <c r="Q34" s="262"/>
    </row>
    <row r="35" spans="1:17">
      <c r="A35" s="4" t="str">
        <f>Produits!$B$46</f>
        <v>Autres produits finis</v>
      </c>
      <c r="B35" s="4" t="str">
        <f>'Données   '!B27</f>
        <v>Export</v>
      </c>
      <c r="D35" s="4"/>
      <c r="E35" s="4" t="str">
        <f>'Données   '!E27</f>
        <v>kt</v>
      </c>
      <c r="F35" s="4" t="str">
        <f>'Données   '!F27</f>
        <v>2015-16</v>
      </c>
      <c r="G35" s="4" t="str">
        <f>'Données   '!G27</f>
        <v>Pomme de terre</v>
      </c>
      <c r="H35" s="4" t="str">
        <f>'Données   '!H27</f>
        <v>2015-16</v>
      </c>
      <c r="I35" s="4" t="str">
        <f>'Données   '!I27</f>
        <v>France entière</v>
      </c>
      <c r="J35" s="4" t="str">
        <f>'Données   '!J27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35" s="4">
        <f>'Données   '!K27</f>
        <v>0</v>
      </c>
      <c r="L35" s="4" t="str">
        <f>'Données   '!L27</f>
        <v>Douanes - Eurostat</v>
      </c>
      <c r="M35" s="4" t="str">
        <f ca="1">'Données   '!M27</f>
        <v>Echanges mensuels - EUROSTAT</v>
      </c>
      <c r="N35" s="4" t="str">
        <f>'Données   '!N27</f>
        <v>Volume</v>
      </c>
      <c r="O35" s="4" t="str">
        <f>'Données   '!O27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v>
      </c>
      <c r="Q35" s="262"/>
    </row>
    <row r="36" spans="1:17">
      <c r="A36" s="4" t="str">
        <f>'Données   '!A29</f>
        <v>Import</v>
      </c>
      <c r="B36" s="4" t="str">
        <f>Produits!$B$7</f>
        <v>Pommes de terre de féculerie</v>
      </c>
      <c r="D36" s="4"/>
      <c r="E36" s="4" t="str">
        <f>'Données   '!E29</f>
        <v>kt</v>
      </c>
      <c r="F36" s="4" t="str">
        <f>'Données   '!F29</f>
        <v>2019-20</v>
      </c>
      <c r="G36" s="4" t="str">
        <f>'Données   '!G29</f>
        <v>Pomme de terre</v>
      </c>
      <c r="H36" s="4" t="str">
        <f>'Données   '!H29</f>
        <v>2019-20</v>
      </c>
      <c r="I36" s="4" t="str">
        <f>'Données   '!I29</f>
        <v>France entière</v>
      </c>
      <c r="J36" s="4" t="str">
        <f>'Données   '!J29</f>
        <v>Importation de Pommes de terre, à l'état frais ou réfrigéré, destinées à la fabrication de la fécule</v>
      </c>
      <c r="K36" s="4">
        <f>'Données   '!K29</f>
        <v>0</v>
      </c>
      <c r="L36" s="4" t="str">
        <f>'Données   '!L29</f>
        <v>Douanes - Eurostat</v>
      </c>
      <c r="M36" s="4" t="str">
        <f ca="1">'Données   '!M29</f>
        <v>Echanges mensuels - EUROSTAT</v>
      </c>
      <c r="N36" s="4" t="str">
        <f>'Données   '!N29</f>
        <v>Volume</v>
      </c>
      <c r="O36" s="4" t="str">
        <f>'Données   '!O29</f>
        <v>Importation de Pommes de terre, à l'état frais ou réfrigéré, destinées à la fabrication de la fécule = 5 kt (Douanes - Eurostat)</v>
      </c>
    </row>
    <row r="37" spans="1:17">
      <c r="A37" s="4" t="str">
        <f>'Données   '!A30</f>
        <v>Import</v>
      </c>
      <c r="B37" s="4" t="str">
        <f>Produits!$B$9</f>
        <v>Pommes de terre de consommation</v>
      </c>
      <c r="D37" s="4"/>
      <c r="E37" s="4" t="str">
        <f>'Données   '!E30</f>
        <v>kt</v>
      </c>
      <c r="F37" s="4" t="str">
        <f>'Données   '!F30</f>
        <v>2019-20</v>
      </c>
      <c r="G37" s="4" t="str">
        <f>'Données   '!G30</f>
        <v>Pomme de terre</v>
      </c>
      <c r="H37" s="4" t="str">
        <f>'Données   '!H30</f>
        <v>2019-20</v>
      </c>
      <c r="I37" s="4" t="str">
        <f>'Données   '!I30</f>
        <v>France entière</v>
      </c>
      <c r="J37" s="4" t="str">
        <f>'Données   '!J30</f>
        <v>Importation de Pommes de terre de primeurs, à l'état frais ou réfrigéré, du 1er janvier au 30 juin</v>
      </c>
      <c r="K37" s="4">
        <f>'Données   '!K30</f>
        <v>0</v>
      </c>
      <c r="L37" s="4" t="str">
        <f>'Données   '!L30</f>
        <v>Douanes - Eurostat</v>
      </c>
      <c r="M37" s="4" t="str">
        <f ca="1">'Données   '!M30</f>
        <v>Echanges mensuels - EUROSTAT</v>
      </c>
      <c r="N37" s="4" t="str">
        <f>'Données   '!N30</f>
        <v>Volume</v>
      </c>
      <c r="O37" s="4" t="str">
        <f>'Données   '!O30</f>
        <v>Importation de Pommes de terre de primeurs, à l'état frais ou réfrigéré, du 1er janvier au 30 juin = 25 kt (Douanes - Eurostat)</v>
      </c>
    </row>
    <row r="38" spans="1:17">
      <c r="A38" s="4" t="str">
        <f>'Données   '!A31</f>
        <v>Import</v>
      </c>
      <c r="B38" s="4" t="str">
        <f>Produits!$B$9</f>
        <v>Pommes de terre de consommation</v>
      </c>
      <c r="D38" s="4"/>
      <c r="E38" s="4" t="str">
        <f>'Données   '!E31</f>
        <v>kt</v>
      </c>
      <c r="F38" s="4" t="str">
        <f>'Données   '!F31</f>
        <v>2019-20</v>
      </c>
      <c r="G38" s="4" t="str">
        <f>'Données   '!G31</f>
        <v>Pomme de terre</v>
      </c>
      <c r="H38" s="4" t="str">
        <f>'Données   '!H31</f>
        <v>2019-20</v>
      </c>
      <c r="I38" s="4" t="str">
        <f>'Données   '!I31</f>
        <v>France entière</v>
      </c>
      <c r="J38" s="4" t="str">
        <f>'Données   '!J31</f>
        <v>Importation de Pommes de terre, à l'état frais ou réfrigéré (à l'excl. des pommes de terre de primeurs du 1er janvier au 30 juin, des pommes de terre de semence et des pommes de terre destinées à la fabrication de la fécule)</v>
      </c>
      <c r="K38" s="4">
        <f>'Données   '!K31</f>
        <v>0</v>
      </c>
      <c r="L38" s="4" t="str">
        <f>'Données   '!L31</f>
        <v>Douanes - Eurostat</v>
      </c>
      <c r="M38" s="4" t="str">
        <f ca="1">'Données   '!M31</f>
        <v>Echanges mensuels - EUROSTAT</v>
      </c>
      <c r="N38" s="4" t="str">
        <f>'Données   '!N31</f>
        <v>Volume</v>
      </c>
      <c r="O38" s="4" t="str">
        <f>'Données   '!O31</f>
        <v>Importation de Pommes de terre, à l'état frais ou réfrigéré (à l'excl. des pommes de terre de primeurs du 1er janvier au 30 juin, des pommes de terre de semence et des pommes de terre destinées à la fabrication de la fécule) = 302 kt (Douanes - Eurostat)</v>
      </c>
    </row>
    <row r="39" spans="1:17">
      <c r="A39" s="4" t="str">
        <f>'Données   '!A32</f>
        <v>Import</v>
      </c>
      <c r="B39" s="4" t="str">
        <f>Produits!$B$27</f>
        <v>Produits surgelés</v>
      </c>
      <c r="D39" s="4"/>
      <c r="E39" s="4" t="str">
        <f>'Données   '!E32</f>
        <v>kt</v>
      </c>
      <c r="F39" s="4" t="str">
        <f>'Données   '!F32</f>
        <v>2019-20</v>
      </c>
      <c r="G39" s="4" t="str">
        <f>'Données   '!G32</f>
        <v>Pomme de terre</v>
      </c>
      <c r="H39" s="4" t="str">
        <f>'Données   '!H32</f>
        <v>2019-20</v>
      </c>
      <c r="I39" s="4" t="str">
        <f>'Données   '!I32</f>
        <v>France entière</v>
      </c>
      <c r="J39" s="4" t="str">
        <f>'Données   '!J32</f>
        <v>Importation de Pommes de terre, non cuites ou cuites à l'eau ou à la vapeur, congelées</v>
      </c>
      <c r="K39" s="4">
        <f>'Données   '!K32</f>
        <v>0</v>
      </c>
      <c r="L39" s="4" t="str">
        <f>'Données   '!L32</f>
        <v>Douanes - Eurostat</v>
      </c>
      <c r="M39" s="4" t="str">
        <f ca="1">'Données   '!M32</f>
        <v>Echanges mensuels - EUROSTAT</v>
      </c>
      <c r="N39" s="4" t="str">
        <f>'Données   '!N32</f>
        <v>Volume</v>
      </c>
      <c r="O39" s="4" t="str">
        <f>'Données   '!O32</f>
        <v>Importation de Pommes de terre, non cuites ou cuites à l'eau ou à la vapeur, congelées = 18 kt (Douanes - Eurostat)</v>
      </c>
    </row>
    <row r="40" spans="1:17">
      <c r="A40" s="4" t="str">
        <f>'Données   '!A33</f>
        <v>Import</v>
      </c>
      <c r="B40" s="4" t="str">
        <f>Produits!$B$35</f>
        <v>Produits déshydratés</v>
      </c>
      <c r="D40" s="4"/>
      <c r="E40" s="4" t="str">
        <f>'Données   '!E33</f>
        <v>kt</v>
      </c>
      <c r="F40" s="4" t="str">
        <f>'Données   '!F33</f>
        <v>2019-20</v>
      </c>
      <c r="G40" s="4" t="str">
        <f>'Données   '!G33</f>
        <v>Pomme de terre</v>
      </c>
      <c r="H40" s="4" t="str">
        <f>'Données   '!H33</f>
        <v>2019-20</v>
      </c>
      <c r="I40" s="4" t="str">
        <f>'Données   '!I33</f>
        <v>France entière</v>
      </c>
      <c r="J40" s="4" t="str">
        <f>'Données   '!J33</f>
        <v>Importation de Pommes de terre, séchées, même coupées en morceaux ou en tranches, mais non autrement préparées</v>
      </c>
      <c r="K40" s="4">
        <f>'Données   '!K33</f>
        <v>0</v>
      </c>
      <c r="L40" s="4" t="str">
        <f>'Données   '!L33</f>
        <v>Douanes - Eurostat</v>
      </c>
      <c r="M40" s="4" t="str">
        <f ca="1">'Données   '!M33</f>
        <v>Echanges mensuels - EUROSTAT</v>
      </c>
      <c r="N40" s="4" t="str">
        <f>'Données   '!N33</f>
        <v>Volume</v>
      </c>
      <c r="O40" s="4" t="str">
        <f>'Données   '!O33</f>
        <v>Importation de Pommes de terre, séchées, même coupées en morceaux ou en tranches, mais non autrement préparées = 1 kt (Douanes - Eurostat)</v>
      </c>
    </row>
    <row r="41" spans="1:17">
      <c r="A41" s="4" t="str">
        <f>'Données   '!A35</f>
        <v>Import</v>
      </c>
      <c r="B41" s="4" t="str">
        <f>Produits!$B$27</f>
        <v>Produits surgelés</v>
      </c>
      <c r="D41" s="4"/>
      <c r="E41" s="4" t="str">
        <f>'Données   '!E35</f>
        <v>kt</v>
      </c>
      <c r="F41" s="4" t="str">
        <f>'Données   '!F35</f>
        <v>2019-20</v>
      </c>
      <c r="G41" s="4" t="str">
        <f>'Données   '!G35</f>
        <v>Pomme de terre</v>
      </c>
      <c r="H41" s="4" t="str">
        <f>'Données   '!H35</f>
        <v>2019-20</v>
      </c>
      <c r="I41" s="4" t="str">
        <f>'Données   '!I35</f>
        <v>France entière</v>
      </c>
      <c r="J41" s="4" t="str">
        <f>'Données   '!J35</f>
        <v>Importation de Pommes de terre, simpl. cuites, congelées</v>
      </c>
      <c r="K41" s="4">
        <f>'Données   '!K35</f>
        <v>0</v>
      </c>
      <c r="L41" s="4" t="str">
        <f>'Données   '!L35</f>
        <v>Douanes - Eurostat</v>
      </c>
      <c r="M41" s="4" t="str">
        <f ca="1">'Données   '!M35</f>
        <v>Echanges mensuels - EUROSTAT</v>
      </c>
      <c r="N41" s="4" t="str">
        <f>'Données   '!N35</f>
        <v>Volume</v>
      </c>
      <c r="O41" s="4" t="str">
        <f>'Données   '!O35</f>
        <v>Importation de Pommes de terre, simpl. cuites, congelées = 380 kt (Douanes - Eurostat)</v>
      </c>
    </row>
    <row r="42" spans="1:17">
      <c r="A42" s="4" t="str">
        <f>'Données   '!A36</f>
        <v>Import</v>
      </c>
      <c r="B42" s="4" t="str">
        <f>Produits!$B$35</f>
        <v>Produits déshydratés</v>
      </c>
      <c r="D42" s="4"/>
      <c r="E42" s="4" t="str">
        <f>'Données   '!E36</f>
        <v>kt</v>
      </c>
      <c r="F42" s="4" t="str">
        <f>'Données   '!F36</f>
        <v>2019-20</v>
      </c>
      <c r="G42" s="4" t="str">
        <f>'Données   '!G36</f>
        <v>Pomme de terre</v>
      </c>
      <c r="H42" s="4" t="str">
        <f>'Données   '!H36</f>
        <v>2019-20</v>
      </c>
      <c r="I42" s="4" t="str">
        <f>'Données   '!I36</f>
        <v>France entière</v>
      </c>
      <c r="J42" s="4" t="str">
        <f>'Données   '!J36</f>
        <v>Importation de Pommes de terre, préparées ou conservées sous forme de farines, semoules ou flocons, congelées</v>
      </c>
      <c r="K42" s="4">
        <f>'Données   '!K36</f>
        <v>0</v>
      </c>
      <c r="L42" s="4" t="str">
        <f>'Données   '!L36</f>
        <v>Douanes - Eurostat</v>
      </c>
      <c r="M42" s="4" t="str">
        <f ca="1">'Données   '!M36</f>
        <v>Echanges mensuels - EUROSTAT</v>
      </c>
      <c r="N42" s="4" t="str">
        <f>'Données   '!N36</f>
        <v>Volume</v>
      </c>
      <c r="O42" s="4" t="str">
        <f>'Données   '!O36</f>
        <v>Importation de Pommes de terre, préparées ou conservées sous forme de farines, semoules ou flocons, congelées = 1 kt (Douanes - Eurostat)</v>
      </c>
    </row>
    <row r="43" spans="1:17">
      <c r="A43" s="4" t="str">
        <f>'Données   '!A37</f>
        <v>Import</v>
      </c>
      <c r="B43" s="4" t="str">
        <f>Produits!$B$27</f>
        <v>Produits surgelés</v>
      </c>
      <c r="D43" s="4"/>
      <c r="E43" s="4" t="str">
        <f>'Données   '!E37</f>
        <v>kt</v>
      </c>
      <c r="F43" s="4" t="str">
        <f>'Données   '!F37</f>
        <v>2019-20</v>
      </c>
      <c r="G43" s="4" t="str">
        <f>'Données   '!G37</f>
        <v>Pomme de terre</v>
      </c>
      <c r="H43" s="4" t="str">
        <f>'Données   '!H37</f>
        <v>2019-20</v>
      </c>
      <c r="I43" s="4" t="str">
        <f>'Données   '!I37</f>
        <v>France entière</v>
      </c>
      <c r="J43" s="4" t="str">
        <f>'Données   '!J37</f>
        <v>Importation de Pommes de terre, préparées ou conservées autrement qu'au vinaigre ou à l'acide acétique, congelées (à l'excl. des pommes de terre simpl. cuites ou des pommes de terre sous forme de farines, semoules ou flocons)</v>
      </c>
      <c r="K43" s="4">
        <f>'Données   '!K37</f>
        <v>0</v>
      </c>
      <c r="L43" s="4" t="str">
        <f>'Données   '!L37</f>
        <v>Douanes - Eurostat</v>
      </c>
      <c r="M43" s="4" t="str">
        <f ca="1">'Données   '!M37</f>
        <v>Echanges mensuels - EUROSTAT</v>
      </c>
      <c r="N43" s="4" t="str">
        <f>'Données   '!N37</f>
        <v>Volume</v>
      </c>
      <c r="O43" s="4" t="str">
        <f>'Données   '!O37</f>
        <v>Importation de Pommes de terre, préparées ou conservées autrement qu'au vinaigre ou à l'acide acétique, congelées (à l'excl. des pommes de terre simpl. cuites ou des pommes de terre sous forme de farines, semoules ou flocons) = 189 kt (Douanes - Eurostat)</v>
      </c>
    </row>
    <row r="44" spans="1:17">
      <c r="A44" s="4" t="str">
        <f>'Données   '!A38</f>
        <v>Import</v>
      </c>
      <c r="B44" s="4" t="str">
        <f>Produits!$B$35</f>
        <v>Produits déshydratés</v>
      </c>
      <c r="D44" s="4"/>
      <c r="E44" s="4" t="str">
        <f>'Données   '!E38</f>
        <v>kt</v>
      </c>
      <c r="F44" s="4" t="str">
        <f>'Données   '!F38</f>
        <v>2019-20</v>
      </c>
      <c r="G44" s="4" t="str">
        <f>'Données   '!G38</f>
        <v>Pomme de terre</v>
      </c>
      <c r="H44" s="4" t="str">
        <f>'Données   '!H38</f>
        <v>2019-20</v>
      </c>
      <c r="I44" s="4" t="str">
        <f>'Données   '!I38</f>
        <v>France entière</v>
      </c>
      <c r="J44" s="4" t="str">
        <f>'Données   '!J38</f>
        <v>Importation de Pommes de terre, sous forme de farines, semoules ou flocons, non congelées</v>
      </c>
      <c r="K44" s="4">
        <f>'Données   '!K38</f>
        <v>0</v>
      </c>
      <c r="L44" s="4" t="str">
        <f>'Données   '!L38</f>
        <v>Douanes - Eurostat</v>
      </c>
      <c r="M44" s="4" t="str">
        <f ca="1">'Données   '!M38</f>
        <v>Echanges mensuels - EUROSTAT</v>
      </c>
      <c r="N44" s="4" t="str">
        <f>'Données   '!N38</f>
        <v>Volume</v>
      </c>
      <c r="O44" s="4" t="str">
        <f>'Données   '!O38</f>
        <v>Importation de Pommes de terre, sous forme de farines, semoules ou flocons, non congelées = 4 kt (Douanes - Eurostat)</v>
      </c>
    </row>
    <row r="45" spans="1:17">
      <c r="A45" s="4" t="str">
        <f>'Données   '!A39</f>
        <v>Import</v>
      </c>
      <c r="B45" s="4" t="str">
        <f>Produits!$B$44</f>
        <v>Chips</v>
      </c>
      <c r="D45" s="4"/>
      <c r="E45" s="4" t="str">
        <f>'Données   '!E39</f>
        <v>kt</v>
      </c>
      <c r="F45" s="4" t="str">
        <f>'Données   '!F39</f>
        <v>2019-20</v>
      </c>
      <c r="G45" s="4" t="str">
        <f>'Données   '!G39</f>
        <v>Pomme de terre</v>
      </c>
      <c r="H45" s="4" t="str">
        <f>'Données   '!H39</f>
        <v>2019-20</v>
      </c>
      <c r="I45" s="4" t="str">
        <f>'Données   '!I39</f>
        <v>France entière</v>
      </c>
      <c r="J45" s="4" t="str">
        <f>'Données   '!J39</f>
        <v>Importation de Pommes de terre, en fines tranches, frites, même salées ou aromatisées, en emballages hermétiquement clos, propres à la consommation en l'état, non congelées</v>
      </c>
      <c r="K45" s="4">
        <f>'Données   '!K39</f>
        <v>0</v>
      </c>
      <c r="L45" s="4" t="str">
        <f>'Données   '!L39</f>
        <v>Douanes - Eurostat</v>
      </c>
      <c r="M45" s="4" t="str">
        <f ca="1">'Données   '!M39</f>
        <v>Echanges mensuels - EUROSTAT</v>
      </c>
      <c r="N45" s="4" t="str">
        <f>'Données   '!N39</f>
        <v>Volume</v>
      </c>
      <c r="O45" s="4" t="str">
        <f>'Données   '!O39</f>
        <v>Importation de Pommes de terre, en fines tranches, frites, même salées ou aromatisées, en emballages hermétiquement clos, propres à la consommation en l'état, non congelées = 61 kt (Douanes - Eurostat)</v>
      </c>
    </row>
    <row r="46" spans="1:17">
      <c r="A46" s="4" t="str">
        <f>'Données   '!A40</f>
        <v>Import</v>
      </c>
      <c r="B46" s="4" t="str">
        <f>Produits!$B$46</f>
        <v>Autres produits finis</v>
      </c>
      <c r="D46" s="4"/>
      <c r="E46" s="4" t="str">
        <f>'Données   '!E40</f>
        <v>kt</v>
      </c>
      <c r="F46" s="4" t="str">
        <f>'Données   '!F40</f>
        <v>2019-20</v>
      </c>
      <c r="G46" s="4" t="str">
        <f>'Données   '!G40</f>
        <v>Pomme de terre</v>
      </c>
      <c r="H46" s="4" t="str">
        <f>'Données   '!H40</f>
        <v>2019-20</v>
      </c>
      <c r="I46" s="4" t="str">
        <f>'Données   '!I40</f>
        <v>France entière</v>
      </c>
      <c r="J46" s="4" t="str">
        <f>'Données   '!J40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6" s="4">
        <f>'Données   '!K40</f>
        <v>0</v>
      </c>
      <c r="L46" s="4" t="str">
        <f>'Données   '!L40</f>
        <v>Douanes - Eurostat</v>
      </c>
      <c r="M46" s="4" t="str">
        <f ca="1">'Données   '!M40</f>
        <v>Echanges mensuels - EUROSTAT</v>
      </c>
      <c r="N46" s="4" t="str">
        <f>'Données   '!N40</f>
        <v>Volume</v>
      </c>
      <c r="O46" s="4" t="str">
        <f>'Données   '!O40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v>
      </c>
    </row>
    <row r="47" spans="1:17">
      <c r="A47" s="4" t="str">
        <f>Produits!$B$7</f>
        <v>Pommes de terre de féculerie</v>
      </c>
      <c r="B47" s="4" t="str">
        <f>'Données   '!B42</f>
        <v>Export</v>
      </c>
      <c r="D47" s="4"/>
      <c r="E47" s="4" t="str">
        <f>'Données   '!E42</f>
        <v>kt</v>
      </c>
      <c r="F47" s="4" t="str">
        <f>'Données   '!F42</f>
        <v>2019-20</v>
      </c>
      <c r="G47" s="4" t="str">
        <f>'Données   '!G42</f>
        <v>Pomme de terre</v>
      </c>
      <c r="H47" s="4" t="str">
        <f>'Données   '!H42</f>
        <v>2019-20</v>
      </c>
      <c r="I47" s="4" t="str">
        <f>'Données   '!I42</f>
        <v>France entière</v>
      </c>
      <c r="J47" s="4" t="str">
        <f>'Données   '!J42</f>
        <v>Exportation de Pommes de terre, à l'état frais ou réfrigéré, destinées à la fabrication de la fécule</v>
      </c>
      <c r="K47" s="4">
        <f>'Données   '!K42</f>
        <v>0</v>
      </c>
      <c r="L47" s="4" t="str">
        <f>'Données   '!L42</f>
        <v>Douanes - Eurostat</v>
      </c>
      <c r="M47" s="4" t="str">
        <f ca="1">'Données   '!M42</f>
        <v>Echanges mensuels - EUROSTAT</v>
      </c>
      <c r="N47" s="4" t="str">
        <f>'Données   '!N42</f>
        <v>Volume</v>
      </c>
      <c r="O47" s="4" t="str">
        <f>'Données   '!O42</f>
        <v>Exportation de Pommes de terre, à l'état frais ou réfrigéré, destinées à la fabrication de la fécule = 100 kt (Douanes - Eurostat)</v>
      </c>
    </row>
    <row r="48" spans="1:17">
      <c r="A48" s="4" t="str">
        <f>Produits!$B$9</f>
        <v>Pommes de terre de consommation</v>
      </c>
      <c r="B48" s="4" t="str">
        <f>'Données   '!B43</f>
        <v>Export</v>
      </c>
      <c r="D48" s="4"/>
      <c r="E48" s="4" t="str">
        <f>'Données   '!E43</f>
        <v>kt</v>
      </c>
      <c r="F48" s="4" t="str">
        <f>'Données   '!F43</f>
        <v>2019-20</v>
      </c>
      <c r="G48" s="4" t="str">
        <f>'Données   '!G43</f>
        <v>Pomme de terre</v>
      </c>
      <c r="H48" s="4" t="str">
        <f>'Données   '!H43</f>
        <v>2019-20</v>
      </c>
      <c r="I48" s="4" t="str">
        <f>'Données   '!I43</f>
        <v>France entière</v>
      </c>
      <c r="J48" s="4" t="str">
        <f>'Données   '!J43</f>
        <v>Exportation de Pommes de terre de primeurs, à l'état frais ou réfrigéré, du 1er janvier au 30 juin</v>
      </c>
      <c r="K48" s="4">
        <f>'Données   '!K43</f>
        <v>0</v>
      </c>
      <c r="L48" s="4" t="str">
        <f>'Données   '!L43</f>
        <v>Douanes - Eurostat</v>
      </c>
      <c r="M48" s="4" t="str">
        <f ca="1">'Données   '!M43</f>
        <v>Echanges mensuels - EUROSTAT</v>
      </c>
      <c r="N48" s="4" t="str">
        <f>'Données   '!N43</f>
        <v>Volume</v>
      </c>
      <c r="O48" s="4" t="str">
        <f>'Données   '!O43</f>
        <v>Exportation de Pommes de terre de primeurs, à l'état frais ou réfrigéré, du 1er janvier au 30 juin = 96 kt (Douanes - Eurostat)</v>
      </c>
    </row>
    <row r="49" spans="1:15">
      <c r="A49" s="4" t="str">
        <f>Produits!$B$9</f>
        <v>Pommes de terre de consommation</v>
      </c>
      <c r="B49" s="4" t="str">
        <f>'Données   '!B44</f>
        <v>Export</v>
      </c>
      <c r="D49" s="4"/>
      <c r="E49" s="4" t="str">
        <f>'Données   '!E44</f>
        <v>kt</v>
      </c>
      <c r="F49" s="4" t="str">
        <f>'Données   '!F44</f>
        <v>2019-20</v>
      </c>
      <c r="G49" s="4" t="str">
        <f>'Données   '!G44</f>
        <v>Pomme de terre</v>
      </c>
      <c r="H49" s="4" t="str">
        <f>'Données   '!H44</f>
        <v>2019-20</v>
      </c>
      <c r="I49" s="4" t="str">
        <f>'Données   '!I44</f>
        <v>France entière</v>
      </c>
      <c r="J49" s="4" t="str">
        <f>'Données   '!J44</f>
        <v>Exportation de Pommes de terre, à l'état frais ou réfrigéré (à l'excl. des pommes de terre de primeurs du 1er janvier au 30 juin, des pommes de terre de semence et des pommes de terre destinées à la fabrication de la fécule)</v>
      </c>
      <c r="K49" s="4">
        <f>'Données   '!K44</f>
        <v>0</v>
      </c>
      <c r="L49" s="4" t="str">
        <f>'Données   '!L44</f>
        <v>Douanes - Eurostat</v>
      </c>
      <c r="M49" s="4" t="str">
        <f ca="1">'Données   '!M44</f>
        <v>Echanges mensuels - EUROSTAT</v>
      </c>
      <c r="N49" s="4" t="str">
        <f>'Données   '!N44</f>
        <v>Volume</v>
      </c>
      <c r="O49" s="4" t="str">
        <f>'Données   '!O44</f>
        <v>Exportation de Pommes de terre, à l'état frais ou réfrigéré (à l'excl. des pommes de terre de primeurs du 1er janvier au 30 juin, des pommes de terre de semence et des pommes de terre destinées à la fabrication de la fécule) = 1985 kt (Douanes - Eurostat)</v>
      </c>
    </row>
    <row r="50" spans="1:15">
      <c r="A50" s="4" t="str">
        <f>Produits!$B$27</f>
        <v>Produits surgelés</v>
      </c>
      <c r="B50" s="4" t="str">
        <f>'Données   '!B45</f>
        <v>Export</v>
      </c>
      <c r="D50" s="4"/>
      <c r="E50" s="4" t="str">
        <f>'Données   '!E45</f>
        <v>kt</v>
      </c>
      <c r="F50" s="4" t="str">
        <f>'Données   '!F45</f>
        <v>2019-20</v>
      </c>
      <c r="G50" s="4" t="str">
        <f>'Données   '!G45</f>
        <v>Pomme de terre</v>
      </c>
      <c r="H50" s="4" t="str">
        <f>'Données   '!H45</f>
        <v>2019-20</v>
      </c>
      <c r="I50" s="4" t="str">
        <f>'Données   '!I45</f>
        <v>France entière</v>
      </c>
      <c r="J50" s="4" t="str">
        <f>'Données   '!J45</f>
        <v>Exportation de Pommes de terre, non cuites ou cuites à l'eau ou à la vapeur, congelées</v>
      </c>
      <c r="K50" s="4">
        <f>'Données   '!K45</f>
        <v>0</v>
      </c>
      <c r="L50" s="4" t="str">
        <f>'Données   '!L45</f>
        <v>Douanes - Eurostat</v>
      </c>
      <c r="M50" s="4" t="str">
        <f ca="1">'Données   '!M45</f>
        <v>Echanges mensuels - EUROSTAT</v>
      </c>
      <c r="N50" s="4" t="str">
        <f>'Données   '!N45</f>
        <v>Volume</v>
      </c>
      <c r="O50" s="4" t="str">
        <f>'Données   '!O45</f>
        <v>Exportation de Pommes de terre, non cuites ou cuites à l'eau ou à la vapeur, congelées = 2 kt (Douanes - Eurostat)</v>
      </c>
    </row>
    <row r="51" spans="1:15">
      <c r="A51" s="4" t="str">
        <f>Produits!$B$35</f>
        <v>Produits déshydratés</v>
      </c>
      <c r="B51" s="4" t="str">
        <f>'Données   '!B46</f>
        <v>Export</v>
      </c>
      <c r="D51" s="4"/>
      <c r="E51" s="4" t="str">
        <f>'Données   '!E46</f>
        <v>kt</v>
      </c>
      <c r="F51" s="4" t="str">
        <f>'Données   '!F46</f>
        <v>2019-20</v>
      </c>
      <c r="G51" s="4" t="str">
        <f>'Données   '!G46</f>
        <v>Pomme de terre</v>
      </c>
      <c r="H51" s="4" t="str">
        <f>'Données   '!H46</f>
        <v>2019-20</v>
      </c>
      <c r="I51" s="4" t="str">
        <f>'Données   '!I46</f>
        <v>France entière</v>
      </c>
      <c r="J51" s="4" t="str">
        <f>'Données   '!J46</f>
        <v>Exportation de Pommes de terre, séchées, même coupées en morceaux ou en tranches, mais non autrement préparées</v>
      </c>
      <c r="K51" s="4">
        <f>'Données   '!K46</f>
        <v>0</v>
      </c>
      <c r="L51" s="4" t="str">
        <f>'Données   '!L46</f>
        <v>Douanes - Eurostat</v>
      </c>
      <c r="M51" s="4" t="str">
        <f ca="1">'Données   '!M46</f>
        <v>Echanges mensuels - EUROSTAT</v>
      </c>
      <c r="N51" s="4" t="str">
        <f>'Données   '!N46</f>
        <v>Volume</v>
      </c>
      <c r="O51" s="4" t="str">
        <f>'Données   '!O46</f>
        <v>Exportation de Pommes de terre, séchées, même coupées en morceaux ou en tranches, mais non autrement préparées = 0 kt (Douanes - Eurostat)</v>
      </c>
    </row>
    <row r="52" spans="1:15">
      <c r="A52" s="4" t="str">
        <f>Produits!$B$27</f>
        <v>Produits surgelés</v>
      </c>
      <c r="B52" s="4" t="str">
        <f>'Données   '!B48</f>
        <v>Export</v>
      </c>
      <c r="D52" s="4"/>
      <c r="E52" s="4" t="str">
        <f>'Données   '!E48</f>
        <v>kt</v>
      </c>
      <c r="F52" s="4" t="str">
        <f>'Données   '!F48</f>
        <v>2019-20</v>
      </c>
      <c r="G52" s="4" t="str">
        <f>'Données   '!G48</f>
        <v>Pomme de terre</v>
      </c>
      <c r="H52" s="4" t="str">
        <f>'Données   '!H48</f>
        <v>2019-20</v>
      </c>
      <c r="I52" s="4" t="str">
        <f>'Données   '!I48</f>
        <v>France entière</v>
      </c>
      <c r="J52" s="4" t="str">
        <f>'Données   '!J48</f>
        <v>Exportation de Pommes de terre, simpl. cuites, congelées</v>
      </c>
      <c r="K52" s="4">
        <f>'Données   '!K48</f>
        <v>0</v>
      </c>
      <c r="L52" s="4" t="str">
        <f>'Données   '!L48</f>
        <v>Douanes - Eurostat</v>
      </c>
      <c r="M52" s="4" t="str">
        <f ca="1">'Données   '!M48</f>
        <v>Echanges mensuels - EUROSTAT</v>
      </c>
      <c r="N52" s="4" t="str">
        <f>'Données   '!N48</f>
        <v>Volume</v>
      </c>
      <c r="O52" s="4" t="str">
        <f>'Données   '!O48</f>
        <v>Exportation de Pommes de terre, simpl. cuites, congelées = 262 kt (Douanes - Eurostat)</v>
      </c>
    </row>
    <row r="53" spans="1:15">
      <c r="A53" s="4" t="str">
        <f>Produits!$B$35</f>
        <v>Produits déshydratés</v>
      </c>
      <c r="B53" s="4" t="str">
        <f>'Données   '!B49</f>
        <v>Export</v>
      </c>
      <c r="D53" s="4"/>
      <c r="E53" s="4" t="str">
        <f>'Données   '!E49</f>
        <v>kt</v>
      </c>
      <c r="F53" s="4" t="str">
        <f>'Données   '!F49</f>
        <v>2019-20</v>
      </c>
      <c r="G53" s="4" t="str">
        <f>'Données   '!G49</f>
        <v>Pomme de terre</v>
      </c>
      <c r="H53" s="4" t="str">
        <f>'Données   '!H49</f>
        <v>2019-20</v>
      </c>
      <c r="I53" s="4" t="str">
        <f>'Données   '!I49</f>
        <v>France entière</v>
      </c>
      <c r="J53" s="4" t="str">
        <f>'Données   '!J49</f>
        <v>Exportation de Pommes de terre, préparées ou conservées sous forme de farines, semoules ou flocons, congelées</v>
      </c>
      <c r="K53" s="4">
        <f>'Données   '!K49</f>
        <v>0</v>
      </c>
      <c r="L53" s="4" t="str">
        <f>'Données   '!L49</f>
        <v>Douanes - Eurostat</v>
      </c>
      <c r="M53" s="4" t="str">
        <f ca="1">'Données   '!M49</f>
        <v>Echanges mensuels - EUROSTAT</v>
      </c>
      <c r="N53" s="4" t="str">
        <f>'Données   '!N49</f>
        <v>Volume</v>
      </c>
      <c r="O53" s="4" t="str">
        <f>'Données   '!O49</f>
        <v>Exportation de Pommes de terre, préparées ou conservées sous forme de farines, semoules ou flocons, congelées = 0 kt (Douanes - Eurostat)</v>
      </c>
    </row>
    <row r="54" spans="1:15">
      <c r="A54" s="4" t="str">
        <f>Produits!$B$27</f>
        <v>Produits surgelés</v>
      </c>
      <c r="B54" s="4" t="str">
        <f>'Données   '!B50</f>
        <v>Export</v>
      </c>
      <c r="D54" s="4"/>
      <c r="E54" s="4" t="str">
        <f>'Données   '!E50</f>
        <v>kt</v>
      </c>
      <c r="F54" s="4" t="str">
        <f>'Données   '!F50</f>
        <v>2019-20</v>
      </c>
      <c r="G54" s="4" t="str">
        <f>'Données   '!G50</f>
        <v>Pomme de terre</v>
      </c>
      <c r="H54" s="4" t="str">
        <f>'Données   '!H50</f>
        <v>2019-20</v>
      </c>
      <c r="I54" s="4" t="str">
        <f>'Données   '!I50</f>
        <v>France entière</v>
      </c>
      <c r="J54" s="4" t="str">
        <f>'Données   '!J50</f>
        <v>Exportation de Pommes de terre, préparées ou conservées autrement qu'au vinaigre ou à l'acide acétique, congelées (à l'excl. des pommes de terre simpl. cuites ou des pommes de terre sous forme de farines, semoules ou flocons)</v>
      </c>
      <c r="K54" s="4">
        <f>'Données   '!K50</f>
        <v>0</v>
      </c>
      <c r="L54" s="4" t="str">
        <f>'Données   '!L50</f>
        <v>Douanes - Eurostat</v>
      </c>
      <c r="M54" s="4" t="str">
        <f ca="1">'Données   '!M50</f>
        <v>Echanges mensuels - EUROSTAT</v>
      </c>
      <c r="N54" s="4" t="str">
        <f>'Données   '!N50</f>
        <v>Volume</v>
      </c>
      <c r="O54" s="4" t="str">
        <f>'Données   '!O50</f>
        <v>Exportation de Pommes de terre, préparées ou conservées autrement qu'au vinaigre ou à l'acide acétique, congelées (à l'excl. des pommes de terre simpl. cuites ou des pommes de terre sous forme de farines, semoules ou flocons) = 58 kt (Douanes - Eurostat)</v>
      </c>
    </row>
    <row r="55" spans="1:15">
      <c r="A55" s="4" t="str">
        <f>Produits!$B$35</f>
        <v>Produits déshydratés</v>
      </c>
      <c r="B55" s="4" t="str">
        <f>'Données   '!B51</f>
        <v>Export</v>
      </c>
      <c r="D55" s="4"/>
      <c r="E55" s="4" t="str">
        <f>'Données   '!E51</f>
        <v>kt</v>
      </c>
      <c r="F55" s="4" t="str">
        <f>'Données   '!F51</f>
        <v>2019-20</v>
      </c>
      <c r="G55" s="4" t="str">
        <f>'Données   '!G51</f>
        <v>Pomme de terre</v>
      </c>
      <c r="H55" s="4" t="str">
        <f>'Données   '!H51</f>
        <v>2019-20</v>
      </c>
      <c r="I55" s="4" t="str">
        <f>'Données   '!I51</f>
        <v>France entière</v>
      </c>
      <c r="J55" s="4" t="str">
        <f>'Données   '!J51</f>
        <v>Exportation de Pommes de terre, sous forme de farines, semoules ou flocons, non congelées</v>
      </c>
      <c r="K55" s="4">
        <f>'Données   '!K51</f>
        <v>0</v>
      </c>
      <c r="L55" s="4" t="str">
        <f>'Données   '!L51</f>
        <v>Douanes - Eurostat</v>
      </c>
      <c r="M55" s="4" t="str">
        <f ca="1">'Données   '!M51</f>
        <v>Echanges mensuels - EUROSTAT</v>
      </c>
      <c r="N55" s="4" t="str">
        <f>'Données   '!N51</f>
        <v>Volume</v>
      </c>
      <c r="O55" s="4" t="str">
        <f>'Données   '!O51</f>
        <v>Exportation de Pommes de terre, sous forme de farines, semoules ou flocons, non congelées = 18 kt (Douanes - Eurostat)</v>
      </c>
    </row>
    <row r="56" spans="1:15">
      <c r="A56" s="4" t="str">
        <f>Produits!$B$44</f>
        <v>Chips</v>
      </c>
      <c r="B56" s="4" t="str">
        <f>'Données   '!B52</f>
        <v>Export</v>
      </c>
      <c r="D56" s="4"/>
      <c r="E56" s="4" t="str">
        <f>'Données   '!E52</f>
        <v>kt</v>
      </c>
      <c r="F56" s="4" t="str">
        <f>'Données   '!F52</f>
        <v>2019-20</v>
      </c>
      <c r="G56" s="4" t="str">
        <f>'Données   '!G52</f>
        <v>Pomme de terre</v>
      </c>
      <c r="H56" s="4" t="str">
        <f>'Données   '!H52</f>
        <v>2019-20</v>
      </c>
      <c r="I56" s="4" t="str">
        <f>'Données   '!I52</f>
        <v>France entière</v>
      </c>
      <c r="J56" s="4" t="str">
        <f>'Données   '!J52</f>
        <v>Exportation de Pommes de terre, en fines tranches, frites, même salées ou aromatisées, en emballages hermétiquement clos, propres à la consommation en l'état, non congelées</v>
      </c>
      <c r="K56" s="4">
        <f>'Données   '!K52</f>
        <v>0</v>
      </c>
      <c r="L56" s="4" t="str">
        <f>'Données   '!L52</f>
        <v>Douanes - Eurostat</v>
      </c>
      <c r="M56" s="4" t="str">
        <f ca="1">'Données   '!M52</f>
        <v>Echanges mensuels - EUROSTAT</v>
      </c>
      <c r="N56" s="4" t="str">
        <f>'Données   '!N52</f>
        <v>Volume</v>
      </c>
      <c r="O56" s="4" t="str">
        <f>'Données   '!O52</f>
        <v>Exportation de Pommes de terre, en fines tranches, frites, même salées ou aromatisées, en emballages hermétiquement clos, propres à la consommation en l'état, non congelées = 8 kt (Douanes - Eurostat)</v>
      </c>
    </row>
    <row r="57" spans="1:15">
      <c r="A57" s="4" t="str">
        <f>Produits!$B$46</f>
        <v>Autres produits finis</v>
      </c>
      <c r="B57" s="4" t="str">
        <f>'Données   '!B53</f>
        <v>Export</v>
      </c>
      <c r="D57" s="4"/>
      <c r="E57" s="4" t="str">
        <f>'Données   '!E53</f>
        <v>kt</v>
      </c>
      <c r="F57" s="4" t="str">
        <f>'Données   '!F53</f>
        <v>2019-20</v>
      </c>
      <c r="G57" s="4" t="str">
        <f>'Données   '!G53</f>
        <v>Pomme de terre</v>
      </c>
      <c r="H57" s="4" t="str">
        <f>'Données   '!H53</f>
        <v>2019-20</v>
      </c>
      <c r="I57" s="4" t="str">
        <f>'Données   '!I53</f>
        <v>France entière</v>
      </c>
      <c r="J57" s="4" t="str">
        <f>'Données   '!J53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7" s="4">
        <f>'Données   '!K53</f>
        <v>0</v>
      </c>
      <c r="L57" s="4" t="str">
        <f>'Données   '!L53</f>
        <v>Douanes - Eurostat</v>
      </c>
      <c r="M57" s="4" t="str">
        <f ca="1">'Données   '!M53</f>
        <v>Echanges mensuels - EUROSTAT</v>
      </c>
      <c r="N57" s="4" t="str">
        <f>'Données   '!N53</f>
        <v>Volume</v>
      </c>
      <c r="O57" s="4" t="str">
        <f>'Données   '!O53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row r="58" spans="1:15">
      <c r="A58" s="4" t="str">
        <f>'Données   '!A55</f>
        <v>Import</v>
      </c>
      <c r="B58" s="4" t="str">
        <f>Produits!$B$7</f>
        <v>Pommes de terre de féculerie</v>
      </c>
      <c r="D58" s="4"/>
      <c r="E58" s="4" t="str">
        <f>'Données   '!E55</f>
        <v>kt</v>
      </c>
      <c r="F58" s="4" t="str">
        <f>'Données   '!F55</f>
        <v>2023-24</v>
      </c>
      <c r="G58" s="4" t="str">
        <f>'Données   '!G55</f>
        <v>Pomme de terre</v>
      </c>
      <c r="H58" s="4" t="str">
        <f>'Données   '!H55</f>
        <v>2023-24</v>
      </c>
      <c r="I58" s="4" t="str">
        <f>'Données   '!I55</f>
        <v>France entière</v>
      </c>
      <c r="J58" s="4" t="str">
        <f>'Données   '!J55</f>
        <v>Importation de Pommes de terre, à l'état frais ou réfrigéré, destinées à la fabrication de la fécule</v>
      </c>
      <c r="K58" s="4">
        <f>'Données   '!K55</f>
        <v>0</v>
      </c>
      <c r="L58" s="4" t="str">
        <f>'Données   '!L55</f>
        <v>Douanes - Eurostat</v>
      </c>
      <c r="M58" s="4" t="str">
        <f ca="1">'Données   '!M55</f>
        <v>Echanges mensuels - EUROSTAT</v>
      </c>
      <c r="N58" s="4" t="str">
        <f>'Données   '!N55</f>
        <v>Volume</v>
      </c>
      <c r="O58" s="4" t="str">
        <f>'Données   '!O55</f>
        <v>Importation de Pommes de terre, à l'état frais ou réfrigéré, destinées à la fabrication de la fécule = 16 kt (Douanes - Eurostat)</v>
      </c>
    </row>
    <row r="59" spans="1:15">
      <c r="A59" s="4" t="str">
        <f>'Données   '!A56</f>
        <v>Import</v>
      </c>
      <c r="B59" s="4" t="str">
        <f>Produits!$B$9</f>
        <v>Pommes de terre de consommation</v>
      </c>
      <c r="D59" s="4"/>
      <c r="E59" s="4" t="str">
        <f>'Données   '!E56</f>
        <v>kt</v>
      </c>
      <c r="F59" s="4" t="str">
        <f>'Données   '!F56</f>
        <v>2023-24</v>
      </c>
      <c r="G59" s="4" t="str">
        <f>'Données   '!G56</f>
        <v>Pomme de terre</v>
      </c>
      <c r="H59" s="4" t="str">
        <f>'Données   '!H56</f>
        <v>2023-24</v>
      </c>
      <c r="I59" s="4" t="str">
        <f>'Données   '!I56</f>
        <v>France entière</v>
      </c>
      <c r="J59" s="4" t="str">
        <f>'Données   '!J56</f>
        <v>Importation de Pommes de terre de primeurs, à l'état frais ou réfrigéré, du 1er janvier au 30 juin</v>
      </c>
      <c r="K59" s="4">
        <f>'Données   '!K56</f>
        <v>0</v>
      </c>
      <c r="L59" s="4" t="str">
        <f>'Données   '!L56</f>
        <v>Douanes - Eurostat</v>
      </c>
      <c r="M59" s="4" t="str">
        <f ca="1">'Données   '!M56</f>
        <v>Echanges mensuels - EUROSTAT</v>
      </c>
      <c r="N59" s="4" t="str">
        <f>'Données   '!N56</f>
        <v>Volume</v>
      </c>
      <c r="O59" s="4" t="str">
        <f>'Données   '!O56</f>
        <v>Importation de Pommes de terre de primeurs, à l'état frais ou réfrigéré, du 1er janvier au 30 juin = 27 kt (Douanes - Eurostat)</v>
      </c>
    </row>
    <row r="60" spans="1:15">
      <c r="A60" s="4" t="str">
        <f>'Données   '!A57</f>
        <v>Import</v>
      </c>
      <c r="B60" s="4" t="str">
        <f>Produits!$B$9</f>
        <v>Pommes de terre de consommation</v>
      </c>
      <c r="D60" s="4"/>
      <c r="E60" s="4" t="str">
        <f>'Données   '!E57</f>
        <v>kt</v>
      </c>
      <c r="F60" s="4" t="str">
        <f>'Données   '!F57</f>
        <v>2023-24</v>
      </c>
      <c r="G60" s="4" t="str">
        <f>'Données   '!G57</f>
        <v>Pomme de terre</v>
      </c>
      <c r="H60" s="4" t="str">
        <f>'Données   '!H57</f>
        <v>2023-24</v>
      </c>
      <c r="I60" s="4" t="str">
        <f>'Données   '!I57</f>
        <v>France entière</v>
      </c>
      <c r="J60" s="4" t="str">
        <f>'Données   '!J57</f>
        <v>Importation de Pommes de terre, à l'état frais ou réfrigéré (à l'excl. des pommes de terre de primeurs du 1er janvier au 30 juin, des pommes de terre de semence et des pommes de terre destinées à la fabrication de la fécule)</v>
      </c>
      <c r="K60" s="4">
        <f>'Données   '!K57</f>
        <v>0</v>
      </c>
      <c r="L60" s="4" t="str">
        <f>'Données   '!L57</f>
        <v>Douanes - Eurostat</v>
      </c>
      <c r="M60" s="4" t="str">
        <f ca="1">'Données   '!M57</f>
        <v>Echanges mensuels - EUROSTAT</v>
      </c>
      <c r="N60" s="4" t="str">
        <f>'Données   '!N57</f>
        <v>Volume</v>
      </c>
      <c r="O60" s="4" t="str">
        <f>'Données   '!O57</f>
        <v>Importation de Pommes de terre, à l'état frais ou réfrigéré (à l'excl. des pommes de terre de primeurs du 1er janvier au 30 juin, des pommes de terre de semence et des pommes de terre destinées à la fabrication de la fécule) = 428 kt (Douanes - Eurostat)</v>
      </c>
    </row>
    <row r="61" spans="1:15">
      <c r="A61" s="4" t="str">
        <f>'Données   '!A58</f>
        <v>Import</v>
      </c>
      <c r="B61" s="4" t="str">
        <f>Produits!$B$27</f>
        <v>Produits surgelés</v>
      </c>
      <c r="D61" s="4"/>
      <c r="E61" s="4" t="str">
        <f>'Données   '!E58</f>
        <v>kt</v>
      </c>
      <c r="F61" s="4" t="str">
        <f>'Données   '!F58</f>
        <v>2023-24</v>
      </c>
      <c r="G61" s="4" t="str">
        <f>'Données   '!G58</f>
        <v>Pomme de terre</v>
      </c>
      <c r="H61" s="4" t="str">
        <f>'Données   '!H58</f>
        <v>2023-24</v>
      </c>
      <c r="I61" s="4" t="str">
        <f>'Données   '!I58</f>
        <v>France entière</v>
      </c>
      <c r="J61" s="4" t="str">
        <f>'Données   '!J58</f>
        <v>Importation de Pommes de terre, non cuites ou cuites à l'eau ou à la vapeur, congelées</v>
      </c>
      <c r="K61" s="4">
        <f>'Données   '!K58</f>
        <v>0</v>
      </c>
      <c r="L61" s="4" t="str">
        <f>'Données   '!L58</f>
        <v>Douanes - Eurostat</v>
      </c>
      <c r="M61" s="4" t="str">
        <f ca="1">'Données   '!M58</f>
        <v>Echanges mensuels - EUROSTAT</v>
      </c>
      <c r="N61" s="4" t="str">
        <f>'Données   '!N58</f>
        <v>Volume</v>
      </c>
      <c r="O61" s="4" t="str">
        <f>'Données   '!O58</f>
        <v>Importation de Pommes de terre, non cuites ou cuites à l'eau ou à la vapeur, congelées = 18 kt (Douanes - Eurostat)</v>
      </c>
    </row>
    <row r="62" spans="1:15">
      <c r="A62" s="4" t="str">
        <f>'Données   '!A59</f>
        <v>Import</v>
      </c>
      <c r="B62" s="4" t="str">
        <f>Produits!$B$35</f>
        <v>Produits déshydratés</v>
      </c>
      <c r="D62" s="4"/>
      <c r="E62" s="4" t="str">
        <f>'Données   '!E59</f>
        <v>kt</v>
      </c>
      <c r="F62" s="4" t="str">
        <f>'Données   '!F59</f>
        <v>2023-24</v>
      </c>
      <c r="G62" s="4" t="str">
        <f>'Données   '!G59</f>
        <v>Pomme de terre</v>
      </c>
      <c r="H62" s="4" t="str">
        <f>'Données   '!H59</f>
        <v>2023-24</v>
      </c>
      <c r="I62" s="4" t="str">
        <f>'Données   '!I59</f>
        <v>France entière</v>
      </c>
      <c r="J62" s="4" t="str">
        <f>'Données   '!J59</f>
        <v>Importation de Pommes de terre, séchées, même coupées en morceaux ou en tranches, mais non autrement préparées</v>
      </c>
      <c r="K62" s="4">
        <f>'Données   '!K59</f>
        <v>0</v>
      </c>
      <c r="L62" s="4" t="str">
        <f>'Données   '!L59</f>
        <v>Douanes - Eurostat</v>
      </c>
      <c r="M62" s="4" t="str">
        <f ca="1">'Données   '!M59</f>
        <v>Echanges mensuels - EUROSTAT</v>
      </c>
      <c r="N62" s="4" t="str">
        <f>'Données   '!N59</f>
        <v>Volume</v>
      </c>
      <c r="O62" s="4" t="str">
        <f>'Données   '!O59</f>
        <v>Importation de Pommes de terre, séchées, même coupées en morceaux ou en tranches, mais non autrement préparées = 1 kt (Douanes - Eurostat)</v>
      </c>
    </row>
    <row r="63" spans="1:15">
      <c r="A63" s="4" t="str">
        <f>'Données   '!A61</f>
        <v>Import</v>
      </c>
      <c r="B63" s="4" t="str">
        <f>Produits!$B$27</f>
        <v>Produits surgelés</v>
      </c>
      <c r="D63" s="4"/>
      <c r="E63" s="4" t="str">
        <f>'Données   '!E61</f>
        <v>kt</v>
      </c>
      <c r="F63" s="4" t="str">
        <f>'Données   '!F61</f>
        <v>2023-24</v>
      </c>
      <c r="G63" s="4" t="str">
        <f>'Données   '!G61</f>
        <v>Pomme de terre</v>
      </c>
      <c r="H63" s="4" t="str">
        <f>'Données   '!H61</f>
        <v>2023-24</v>
      </c>
      <c r="I63" s="4" t="str">
        <f>'Données   '!I61</f>
        <v>France entière</v>
      </c>
      <c r="J63" s="4" t="str">
        <f>'Données   '!J61</f>
        <v>Importation de Pommes de terre, simpl. cuites, congelées</v>
      </c>
      <c r="K63" s="4">
        <f>'Données   '!K61</f>
        <v>0</v>
      </c>
      <c r="L63" s="4" t="str">
        <f>'Données   '!L61</f>
        <v>Douanes - Eurostat</v>
      </c>
      <c r="M63" s="4" t="str">
        <f ca="1">'Données   '!M61</f>
        <v>Echanges mensuels - EUROSTAT</v>
      </c>
      <c r="N63" s="4" t="str">
        <f>'Données   '!N61</f>
        <v>Volume</v>
      </c>
      <c r="O63" s="4" t="str">
        <f>'Données   '!O61</f>
        <v>Importation de Pommes de terre, simpl. cuites, congelées = 467 kt (Douanes - Eurostat)</v>
      </c>
    </row>
    <row r="64" spans="1:15">
      <c r="A64" s="4" t="str">
        <f>'Données   '!A62</f>
        <v>Import</v>
      </c>
      <c r="B64" s="4" t="str">
        <f>Produits!$B$35</f>
        <v>Produits déshydratés</v>
      </c>
      <c r="D64" s="4"/>
      <c r="E64" s="4" t="str">
        <f>'Données   '!E62</f>
        <v>kt</v>
      </c>
      <c r="F64" s="4" t="str">
        <f>'Données   '!F62</f>
        <v>2023-24</v>
      </c>
      <c r="G64" s="4" t="str">
        <f>'Données   '!G62</f>
        <v>Pomme de terre</v>
      </c>
      <c r="H64" s="4" t="str">
        <f>'Données   '!H62</f>
        <v>2023-24</v>
      </c>
      <c r="I64" s="4" t="str">
        <f>'Données   '!I62</f>
        <v>France entière</v>
      </c>
      <c r="J64" s="4" t="str">
        <f>'Données   '!J62</f>
        <v>Importation de Pommes de terre, préparées ou conservées sous forme de farines, semoules ou flocons, congelées</v>
      </c>
      <c r="K64" s="4">
        <f>'Données   '!K62</f>
        <v>0</v>
      </c>
      <c r="L64" s="4" t="str">
        <f>'Données   '!L62</f>
        <v>Douanes - Eurostat</v>
      </c>
      <c r="M64" s="4" t="str">
        <f ca="1">'Données   '!M62</f>
        <v>Echanges mensuels - EUROSTAT</v>
      </c>
      <c r="N64" s="4" t="str">
        <f>'Données   '!N62</f>
        <v>Volume</v>
      </c>
      <c r="O64" s="4" t="str">
        <f>'Données   '!O62</f>
        <v>Importation de Pommes de terre, préparées ou conservées sous forme de farines, semoules ou flocons, congelées = 0 kt (Douanes - Eurostat)</v>
      </c>
    </row>
    <row r="65" spans="1:15">
      <c r="A65" s="4" t="str">
        <f>'Données   '!A63</f>
        <v>Import</v>
      </c>
      <c r="B65" s="4" t="str">
        <f>Produits!$B$27</f>
        <v>Produits surgelés</v>
      </c>
      <c r="D65" s="4"/>
      <c r="E65" s="4" t="str">
        <f>'Données   '!E63</f>
        <v>kt</v>
      </c>
      <c r="F65" s="4" t="str">
        <f>'Données   '!F63</f>
        <v>2023-24</v>
      </c>
      <c r="G65" s="4" t="str">
        <f>'Données   '!G63</f>
        <v>Pomme de terre</v>
      </c>
      <c r="H65" s="4" t="str">
        <f>'Données   '!H63</f>
        <v>2023-24</v>
      </c>
      <c r="I65" s="4" t="str">
        <f>'Données   '!I63</f>
        <v>France entière</v>
      </c>
      <c r="J65" s="4" t="str">
        <f>'Données   '!J63</f>
        <v>Importation de Pommes de terre, préparées ou conservées autrement qu'au vinaigre ou à l'acide acétique, congelées (à l'excl. des pommes de terre simpl. cuites ou des pommes de terre sous forme de farines, semoules ou flocons)</v>
      </c>
      <c r="K65" s="4">
        <f>'Données   '!K63</f>
        <v>0</v>
      </c>
      <c r="L65" s="4" t="str">
        <f>'Données   '!L63</f>
        <v>Douanes - Eurostat</v>
      </c>
      <c r="M65" s="4" t="str">
        <f ca="1">'Données   '!M63</f>
        <v>Echanges mensuels - EUROSTAT</v>
      </c>
      <c r="N65" s="4" t="str">
        <f>'Données   '!N63</f>
        <v>Volume</v>
      </c>
      <c r="O65" s="4" t="str">
        <f>'Données   '!O63</f>
        <v>Importation de Pommes de terre, préparées ou conservées autrement qu'au vinaigre ou à l'acide acétique, congelées (à l'excl. des pommes de terre simpl. cuites ou des pommes de terre sous forme de farines, semoules ou flocons) = 187 kt (Douanes - Eurostat)</v>
      </c>
    </row>
    <row r="66" spans="1:15">
      <c r="A66" s="4" t="str">
        <f>'Données   '!A64</f>
        <v>Import</v>
      </c>
      <c r="B66" s="4" t="str">
        <f>Produits!$B$35</f>
        <v>Produits déshydratés</v>
      </c>
      <c r="D66" s="4"/>
      <c r="E66" s="4" t="str">
        <f>'Données   '!E64</f>
        <v>kt</v>
      </c>
      <c r="F66" s="4" t="str">
        <f>'Données   '!F64</f>
        <v>2023-24</v>
      </c>
      <c r="G66" s="4" t="str">
        <f>'Données   '!G64</f>
        <v>Pomme de terre</v>
      </c>
      <c r="H66" s="4" t="str">
        <f>'Données   '!H64</f>
        <v>2023-24</v>
      </c>
      <c r="I66" s="4" t="str">
        <f>'Données   '!I64</f>
        <v>France entière</v>
      </c>
      <c r="J66" s="4" t="str">
        <f>'Données   '!J64</f>
        <v>Importation de Pommes de terre, sous forme de farines, semoules ou flocons, non congelées</v>
      </c>
      <c r="K66" s="4">
        <f>'Données   '!K64</f>
        <v>0</v>
      </c>
      <c r="L66" s="4" t="str">
        <f>'Données   '!L64</f>
        <v>Douanes - Eurostat</v>
      </c>
      <c r="M66" s="4" t="str">
        <f ca="1">'Données   '!M64</f>
        <v>Echanges mensuels - EUROSTAT</v>
      </c>
      <c r="N66" s="4" t="str">
        <f>'Données   '!N64</f>
        <v>Volume</v>
      </c>
      <c r="O66" s="4" t="str">
        <f>'Données   '!O64</f>
        <v>Importation de Pommes de terre, sous forme de farines, semoules ou flocons, non congelées = 6 kt (Douanes - Eurostat)</v>
      </c>
    </row>
    <row r="67" spans="1:15">
      <c r="A67" s="4" t="str">
        <f>'Données   '!A65</f>
        <v>Import</v>
      </c>
      <c r="B67" s="4" t="str">
        <f>Produits!$B$44</f>
        <v>Chips</v>
      </c>
      <c r="D67" s="4"/>
      <c r="E67" s="4" t="str">
        <f>'Données   '!E65</f>
        <v>kt</v>
      </c>
      <c r="F67" s="4" t="str">
        <f>'Données   '!F65</f>
        <v>2023-24</v>
      </c>
      <c r="G67" s="4" t="str">
        <f>'Données   '!G65</f>
        <v>Pomme de terre</v>
      </c>
      <c r="H67" s="4" t="str">
        <f>'Données   '!H65</f>
        <v>2023-24</v>
      </c>
      <c r="I67" s="4" t="str">
        <f>'Données   '!I65</f>
        <v>France entière</v>
      </c>
      <c r="J67" s="4" t="str">
        <f>'Données   '!J65</f>
        <v>Importation de Pommes de terre, en fines tranches, frites, même salées ou aromatisées, en emballages hermétiquement clos, propres à la consommation en l'état, non congelées</v>
      </c>
      <c r="K67" s="4">
        <f>'Données   '!K65</f>
        <v>0</v>
      </c>
      <c r="L67" s="4" t="str">
        <f>'Données   '!L65</f>
        <v>Douanes - Eurostat</v>
      </c>
      <c r="M67" s="4" t="str">
        <f ca="1">'Données   '!M65</f>
        <v>Echanges mensuels - EUROSTAT</v>
      </c>
      <c r="N67" s="4" t="str">
        <f>'Données   '!N65</f>
        <v>Volume</v>
      </c>
      <c r="O67" s="4" t="str">
        <f>'Données   '!O65</f>
        <v>Importation de Pommes de terre, en fines tranches, frites, même salées ou aromatisées, en emballages hermétiquement clos, propres à la consommation en l'état, non congelées = 66 kt (Douanes - Eurostat)</v>
      </c>
    </row>
    <row r="68" spans="1:15">
      <c r="A68" s="4" t="str">
        <f>'Données   '!A66</f>
        <v>Import</v>
      </c>
      <c r="B68" s="4" t="str">
        <f>Produits!$B$46</f>
        <v>Autres produits finis</v>
      </c>
      <c r="D68" s="4"/>
      <c r="E68" s="4" t="str">
        <f>'Données   '!E66</f>
        <v>kt</v>
      </c>
      <c r="F68" s="4" t="str">
        <f>'Données   '!F66</f>
        <v>2023-24</v>
      </c>
      <c r="G68" s="4" t="str">
        <f>'Données   '!G66</f>
        <v>Pomme de terre</v>
      </c>
      <c r="H68" s="4" t="str">
        <f>'Données   '!H66</f>
        <v>2023-24</v>
      </c>
      <c r="I68" s="4" t="str">
        <f>'Données   '!I66</f>
        <v>France entière</v>
      </c>
      <c r="J68" s="4" t="str">
        <f>'Données   '!J66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8" s="4">
        <f>'Données   '!K66</f>
        <v>0</v>
      </c>
      <c r="L68" s="4" t="str">
        <f>'Données   '!L66</f>
        <v>Douanes - Eurostat</v>
      </c>
      <c r="M68" s="4" t="str">
        <f ca="1">'Données   '!M66</f>
        <v>Echanges mensuels - EUROSTAT</v>
      </c>
      <c r="N68" s="4" t="str">
        <f>'Données   '!N66</f>
        <v>Volume</v>
      </c>
      <c r="O68" s="4" t="str">
        <f>'Données   '!O66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v>
      </c>
    </row>
    <row r="69" spans="1:15">
      <c r="A69" s="4" t="str">
        <f>Produits!$B$7</f>
        <v>Pommes de terre de féculerie</v>
      </c>
      <c r="B69" s="4" t="str">
        <f>'Données   '!B68</f>
        <v>Export</v>
      </c>
      <c r="D69" s="4"/>
      <c r="E69" s="4" t="str">
        <f>'Données   '!E68</f>
        <v>kt</v>
      </c>
      <c r="F69" s="4" t="str">
        <f>'Données   '!F68</f>
        <v>2023-24</v>
      </c>
      <c r="G69" s="4" t="str">
        <f>'Données   '!G68</f>
        <v>Pomme de terre</v>
      </c>
      <c r="H69" s="4" t="str">
        <f>'Données   '!H68</f>
        <v>2023-24</v>
      </c>
      <c r="I69" s="4" t="str">
        <f>'Données   '!I68</f>
        <v>France entière</v>
      </c>
      <c r="J69" s="4" t="str">
        <f>'Données   '!J68</f>
        <v>Exportation de Pommes de terre, à l'état frais ou réfrigéré, destinées à la fabrication de la fécule</v>
      </c>
      <c r="K69" s="4">
        <f>'Données   '!K68</f>
        <v>0</v>
      </c>
      <c r="L69" s="4" t="str">
        <f>'Données   '!L68</f>
        <v>Douanes - Eurostat</v>
      </c>
      <c r="M69" s="4" t="str">
        <f ca="1">'Données   '!M68</f>
        <v>Echanges mensuels - EUROSTAT</v>
      </c>
      <c r="N69" s="4" t="str">
        <f>'Données   '!N68</f>
        <v>Volume</v>
      </c>
      <c r="O69" s="4" t="str">
        <f>'Données   '!O68</f>
        <v>Exportation de Pommes de terre, à l'état frais ou réfrigéré, destinées à la fabrication de la fécule = 183 kt (Douanes - Eurostat)</v>
      </c>
    </row>
    <row r="70" spans="1:15">
      <c r="A70" s="4" t="str">
        <f>Produits!$B$9</f>
        <v>Pommes de terre de consommation</v>
      </c>
      <c r="B70" s="4" t="str">
        <f>'Données   '!B69</f>
        <v>Export</v>
      </c>
      <c r="D70" s="4"/>
      <c r="E70" s="4" t="str">
        <f>'Données   '!E69</f>
        <v>kt</v>
      </c>
      <c r="F70" s="4" t="str">
        <f>'Données   '!F69</f>
        <v>2023-24</v>
      </c>
      <c r="G70" s="4" t="str">
        <f>'Données   '!G69</f>
        <v>Pomme de terre</v>
      </c>
      <c r="H70" s="4" t="str">
        <f>'Données   '!H69</f>
        <v>2023-24</v>
      </c>
      <c r="I70" s="4" t="str">
        <f>'Données   '!I69</f>
        <v>France entière</v>
      </c>
      <c r="J70" s="4" t="str">
        <f>'Données   '!J69</f>
        <v>Exportation de Pommes de terre de primeurs, à l'état frais ou réfrigéré, du 1er janvier au 30 juin</v>
      </c>
      <c r="K70" s="4">
        <f>'Données   '!K69</f>
        <v>0</v>
      </c>
      <c r="L70" s="4" t="str">
        <f>'Données   '!L69</f>
        <v>Douanes - Eurostat</v>
      </c>
      <c r="M70" s="4" t="str">
        <f ca="1">'Données   '!M69</f>
        <v>Echanges mensuels - EUROSTAT</v>
      </c>
      <c r="N70" s="4" t="str">
        <f>'Données   '!N69</f>
        <v>Volume</v>
      </c>
      <c r="O70" s="4" t="str">
        <f>'Données   '!O69</f>
        <v>Exportation de Pommes de terre de primeurs, à l'état frais ou réfrigéré, du 1er janvier au 30 juin = 109 kt (Douanes - Eurostat)</v>
      </c>
    </row>
    <row r="71" spans="1:15">
      <c r="A71" s="4" t="str">
        <f>Produits!$B$9</f>
        <v>Pommes de terre de consommation</v>
      </c>
      <c r="B71" s="4" t="str">
        <f>'Données   '!B70</f>
        <v>Export</v>
      </c>
      <c r="D71" s="4"/>
      <c r="E71" s="4" t="str">
        <f>'Données   '!E70</f>
        <v>kt</v>
      </c>
      <c r="F71" s="4" t="str">
        <f>'Données   '!F70</f>
        <v>2023-24</v>
      </c>
      <c r="G71" s="4" t="str">
        <f>'Données   '!G70</f>
        <v>Pomme de terre</v>
      </c>
      <c r="H71" s="4" t="str">
        <f>'Données   '!H70</f>
        <v>2023-24</v>
      </c>
      <c r="I71" s="4" t="str">
        <f>'Données   '!I70</f>
        <v>France entière</v>
      </c>
      <c r="J71" s="4" t="str">
        <f>'Données   '!J70</f>
        <v>Exportation de Pommes de terre, à l'état frais ou réfrigéré (à l'excl. des pommes de terre de primeurs du 1er janvier au 30 juin, des pommes de terre de semence et des pommes de terre destinées à la fabrication de la fécule)</v>
      </c>
      <c r="K71" s="4">
        <f>'Données   '!K70</f>
        <v>0</v>
      </c>
      <c r="L71" s="4" t="str">
        <f>'Données   '!L70</f>
        <v>Douanes - Eurostat</v>
      </c>
      <c r="M71" s="4" t="str">
        <f ca="1">'Données   '!M70</f>
        <v>Echanges mensuels - EUROSTAT</v>
      </c>
      <c r="N71" s="4" t="str">
        <f>'Données   '!N70</f>
        <v>Volume</v>
      </c>
      <c r="O71" s="4" t="str">
        <f>'Données   '!O70</f>
        <v>Exportation de Pommes de terre, à l'état frais ou réfrigéré (à l'excl. des pommes de terre de primeurs du 1er janvier au 30 juin, des pommes de terre de semence et des pommes de terre destinées à la fabrication de la fécule) = 2569 kt (Douanes - Eurostat)</v>
      </c>
    </row>
    <row r="72" spans="1:15">
      <c r="A72" s="4" t="str">
        <f>Produits!$B$27</f>
        <v>Produits surgelés</v>
      </c>
      <c r="B72" s="4" t="str">
        <f>'Données   '!B71</f>
        <v>Export</v>
      </c>
      <c r="D72" s="4"/>
      <c r="E72" s="4" t="str">
        <f>'Données   '!E71</f>
        <v>kt</v>
      </c>
      <c r="F72" s="4" t="str">
        <f>'Données   '!F71</f>
        <v>2023-24</v>
      </c>
      <c r="G72" s="4" t="str">
        <f>'Données   '!G71</f>
        <v>Pomme de terre</v>
      </c>
      <c r="H72" s="4" t="str">
        <f>'Données   '!H71</f>
        <v>2023-24</v>
      </c>
      <c r="I72" s="4" t="str">
        <f>'Données   '!I71</f>
        <v>France entière</v>
      </c>
      <c r="J72" s="4" t="str">
        <f>'Données   '!J71</f>
        <v>Exportation de Pommes de terre, non cuites ou cuites à l'eau ou à la vapeur, congelées</v>
      </c>
      <c r="K72" s="4">
        <f>'Données   '!K71</f>
        <v>0</v>
      </c>
      <c r="L72" s="4" t="str">
        <f>'Données   '!L71</f>
        <v>Douanes - Eurostat</v>
      </c>
      <c r="M72" s="4" t="str">
        <f ca="1">'Données   '!M71</f>
        <v>Echanges mensuels - EUROSTAT</v>
      </c>
      <c r="N72" s="4" t="str">
        <f>'Données   '!N71</f>
        <v>Volume</v>
      </c>
      <c r="O72" s="4" t="str">
        <f>'Données   '!O71</f>
        <v>Exportation de Pommes de terre, non cuites ou cuites à l'eau ou à la vapeur, congelées = 4 kt (Douanes - Eurostat)</v>
      </c>
    </row>
    <row r="73" spans="1:15">
      <c r="A73" s="4" t="str">
        <f>Produits!$B$35</f>
        <v>Produits déshydratés</v>
      </c>
      <c r="B73" s="4" t="str">
        <f>'Données   '!B72</f>
        <v>Export</v>
      </c>
      <c r="D73" s="4"/>
      <c r="E73" s="4" t="str">
        <f>'Données   '!E72</f>
        <v>kt</v>
      </c>
      <c r="F73" s="4" t="str">
        <f>'Données   '!F72</f>
        <v>2023-24</v>
      </c>
      <c r="G73" s="4" t="str">
        <f>'Données   '!G72</f>
        <v>Pomme de terre</v>
      </c>
      <c r="H73" s="4" t="str">
        <f>'Données   '!H72</f>
        <v>2023-24</v>
      </c>
      <c r="I73" s="4" t="str">
        <f>'Données   '!I72</f>
        <v>France entière</v>
      </c>
      <c r="J73" s="4" t="str">
        <f>'Données   '!J72</f>
        <v>Exportation de Pommes de terre, séchées, même coupées en morceaux ou en tranches, mais non autrement préparées</v>
      </c>
      <c r="K73" s="4">
        <f>'Données   '!K72</f>
        <v>0</v>
      </c>
      <c r="L73" s="4" t="str">
        <f>'Données   '!L72</f>
        <v>Douanes - Eurostat</v>
      </c>
      <c r="M73" s="4" t="str">
        <f ca="1">'Données   '!M72</f>
        <v>Echanges mensuels - EUROSTAT</v>
      </c>
      <c r="N73" s="4" t="str">
        <f>'Données   '!N72</f>
        <v>Volume</v>
      </c>
      <c r="O73" s="4" t="str">
        <f>'Données   '!O72</f>
        <v>Exportation de Pommes de terre, séchées, même coupées en morceaux ou en tranches, mais non autrement préparées = 0 kt (Douanes - Eurostat)</v>
      </c>
    </row>
    <row r="74" spans="1:15">
      <c r="A74" s="4" t="str">
        <f>Produits!$B$27</f>
        <v>Produits surgelés</v>
      </c>
      <c r="B74" s="4" t="str">
        <f>'Données   '!B74</f>
        <v>Export</v>
      </c>
      <c r="D74" s="4"/>
      <c r="E74" s="4" t="str">
        <f>'Données   '!E74</f>
        <v>kt</v>
      </c>
      <c r="F74" s="4" t="str">
        <f>'Données   '!F74</f>
        <v>2023-24</v>
      </c>
      <c r="G74" s="4" t="str">
        <f>'Données   '!G74</f>
        <v>Pomme de terre</v>
      </c>
      <c r="H74" s="4" t="str">
        <f>'Données   '!H74</f>
        <v>2023-24</v>
      </c>
      <c r="I74" s="4" t="str">
        <f>'Données   '!I74</f>
        <v>France entière</v>
      </c>
      <c r="J74" s="4" t="str">
        <f>'Données   '!J74</f>
        <v>Exportation de Pommes de terre, simpl. cuites, congelées</v>
      </c>
      <c r="K74" s="4">
        <f>'Données   '!K74</f>
        <v>0</v>
      </c>
      <c r="L74" s="4" t="str">
        <f>'Données   '!L74</f>
        <v>Douanes - Eurostat</v>
      </c>
      <c r="M74" s="4" t="str">
        <f ca="1">'Données   '!M74</f>
        <v>Echanges mensuels - EUROSTAT</v>
      </c>
      <c r="N74" s="4" t="str">
        <f>'Données   '!N74</f>
        <v>Volume</v>
      </c>
      <c r="O74" s="4" t="str">
        <f>'Données   '!O74</f>
        <v>Exportation de Pommes de terre, simpl. cuites, congelées = 425 kt (Douanes - Eurostat)</v>
      </c>
    </row>
    <row r="75" spans="1:15">
      <c r="A75" s="4" t="str">
        <f>Produits!$B$35</f>
        <v>Produits déshydratés</v>
      </c>
      <c r="B75" s="4" t="str">
        <f>'Données   '!B75</f>
        <v>Export</v>
      </c>
      <c r="D75" s="4"/>
      <c r="E75" s="4" t="str">
        <f>'Données   '!E75</f>
        <v>kt</v>
      </c>
      <c r="F75" s="4" t="str">
        <f>'Données   '!F75</f>
        <v>2023-24</v>
      </c>
      <c r="G75" s="4" t="str">
        <f>'Données   '!G75</f>
        <v>Pomme de terre</v>
      </c>
      <c r="H75" s="4" t="str">
        <f>'Données   '!H75</f>
        <v>2023-24</v>
      </c>
      <c r="I75" s="4" t="str">
        <f>'Données   '!I75</f>
        <v>France entière</v>
      </c>
      <c r="J75" s="4" t="str">
        <f>'Données   '!J75</f>
        <v>Exportation de Pommes de terre, préparées ou conservées sous forme de farines, semoules ou flocons, congelées</v>
      </c>
      <c r="K75" s="4">
        <f>'Données   '!K75</f>
        <v>0</v>
      </c>
      <c r="L75" s="4" t="str">
        <f>'Données   '!L75</f>
        <v>Douanes - Eurostat</v>
      </c>
      <c r="M75" s="4" t="str">
        <f ca="1">'Données   '!M75</f>
        <v>Echanges mensuels - EUROSTAT</v>
      </c>
      <c r="N75" s="4" t="str">
        <f>'Données   '!N75</f>
        <v>Volume</v>
      </c>
      <c r="O75" s="4" t="str">
        <f>'Données   '!O75</f>
        <v>Exportation de Pommes de terre, préparées ou conservées sous forme de farines, semoules ou flocons, congelées = 0 kt (Douanes - Eurostat)</v>
      </c>
    </row>
    <row r="76" spans="1:15">
      <c r="A76" s="4" t="str">
        <f>Produits!$B$27</f>
        <v>Produits surgelés</v>
      </c>
      <c r="B76" s="4" t="str">
        <f>'Données   '!B76</f>
        <v>Export</v>
      </c>
      <c r="D76" s="4"/>
      <c r="E76" s="4" t="str">
        <f>'Données   '!E76</f>
        <v>kt</v>
      </c>
      <c r="F76" s="4" t="str">
        <f>'Données   '!F76</f>
        <v>2023-24</v>
      </c>
      <c r="G76" s="4" t="str">
        <f>'Données   '!G76</f>
        <v>Pomme de terre</v>
      </c>
      <c r="H76" s="4" t="str">
        <f>'Données   '!H76</f>
        <v>2023-24</v>
      </c>
      <c r="I76" s="4" t="str">
        <f>'Données   '!I76</f>
        <v>France entière</v>
      </c>
      <c r="J76" s="4" t="str">
        <f>'Données   '!J76</f>
        <v>Exportation de Pommes de terre, préparées ou conservées autrement qu'au vinaigre ou à l'acide acétique, congelées (à l'excl. des pommes de terre simpl. cuites ou des pommes de terre sous forme de farines, semoules ou flocons)</v>
      </c>
      <c r="K76" s="4">
        <f>'Données   '!K76</f>
        <v>0</v>
      </c>
      <c r="L76" s="4" t="str">
        <f>'Données   '!L76</f>
        <v>Douanes - Eurostat</v>
      </c>
      <c r="M76" s="4" t="str">
        <f ca="1">'Données   '!M76</f>
        <v>Echanges mensuels - EUROSTAT</v>
      </c>
      <c r="N76" s="4" t="str">
        <f>'Données   '!N76</f>
        <v>Volume</v>
      </c>
      <c r="O76" s="4" t="str">
        <f>'Données   '!O76</f>
        <v>Exportation de Pommes de terre, préparées ou conservées autrement qu'au vinaigre ou à l'acide acétique, congelées (à l'excl. des pommes de terre simpl. cuites ou des pommes de terre sous forme de farines, semoules ou flocons) = 75 kt (Douanes - Eurostat)</v>
      </c>
    </row>
    <row r="77" spans="1:15">
      <c r="A77" s="4" t="str">
        <f>Produits!$B$35</f>
        <v>Produits déshydratés</v>
      </c>
      <c r="B77" s="4" t="str">
        <f>'Données   '!B77</f>
        <v>Export</v>
      </c>
      <c r="D77" s="4"/>
      <c r="E77" s="4" t="str">
        <f>'Données   '!E77</f>
        <v>kt</v>
      </c>
      <c r="F77" s="4" t="str">
        <f>'Données   '!F77</f>
        <v>2023-24</v>
      </c>
      <c r="G77" s="4" t="str">
        <f>'Données   '!G77</f>
        <v>Pomme de terre</v>
      </c>
      <c r="H77" s="4" t="str">
        <f>'Données   '!H77</f>
        <v>2023-24</v>
      </c>
      <c r="I77" s="4" t="str">
        <f>'Données   '!I77</f>
        <v>France entière</v>
      </c>
      <c r="J77" s="4" t="str">
        <f>'Données   '!J77</f>
        <v>Exportation de Pommes de terre, sous forme de farines, semoules ou flocons, non congelées</v>
      </c>
      <c r="K77" s="4">
        <f>'Données   '!K77</f>
        <v>0</v>
      </c>
      <c r="L77" s="4" t="str">
        <f>'Données   '!L77</f>
        <v>Douanes - Eurostat</v>
      </c>
      <c r="M77" s="4" t="str">
        <f ca="1">'Données   '!M77</f>
        <v>Echanges mensuels - EUROSTAT</v>
      </c>
      <c r="N77" s="4" t="str">
        <f>'Données   '!N77</f>
        <v>Volume</v>
      </c>
      <c r="O77" s="4" t="str">
        <f>'Données   '!O77</f>
        <v>Exportation de Pommes de terre, sous forme de farines, semoules ou flocons, non congelées = 16 kt (Douanes - Eurostat)</v>
      </c>
    </row>
    <row r="78" spans="1:15">
      <c r="A78" s="4" t="str">
        <f>Produits!$B$44</f>
        <v>Chips</v>
      </c>
      <c r="B78" s="4" t="str">
        <f>'Données   '!B78</f>
        <v>Export</v>
      </c>
      <c r="D78" s="4"/>
      <c r="E78" s="4" t="str">
        <f>'Données   '!E78</f>
        <v>kt</v>
      </c>
      <c r="F78" s="4" t="str">
        <f>'Données   '!F78</f>
        <v>2023-24</v>
      </c>
      <c r="G78" s="4" t="str">
        <f>'Données   '!G78</f>
        <v>Pomme de terre</v>
      </c>
      <c r="H78" s="4" t="str">
        <f>'Données   '!H78</f>
        <v>2023-24</v>
      </c>
      <c r="I78" s="4" t="str">
        <f>'Données   '!I78</f>
        <v>France entière</v>
      </c>
      <c r="J78" s="4" t="str">
        <f>'Données   '!J78</f>
        <v>Exportation de Pommes de terre, en fines tranches, frites, même salées ou aromatisées, en emballages hermétiquement clos, propres à la consommation en l'état, non congelées</v>
      </c>
      <c r="K78" s="4">
        <f>'Données   '!K78</f>
        <v>0</v>
      </c>
      <c r="L78" s="4" t="str">
        <f>'Données   '!L78</f>
        <v>Douanes - Eurostat</v>
      </c>
      <c r="M78" s="4" t="str">
        <f ca="1">'Données   '!M78</f>
        <v>Echanges mensuels - EUROSTAT</v>
      </c>
      <c r="N78" s="4" t="str">
        <f>'Données   '!N78</f>
        <v>Volume</v>
      </c>
      <c r="O78" s="4" t="str">
        <f>'Données   '!O78</f>
        <v>Exportation de Pommes de terre, en fines tranches, frites, même salées ou aromatisées, en emballages hermétiquement clos, propres à la consommation en l'état, non congelées = 11 kt (Douanes - Eurostat)</v>
      </c>
    </row>
    <row r="79" spans="1:15">
      <c r="A79" s="4" t="str">
        <f>Produits!$B$46</f>
        <v>Autres produits finis</v>
      </c>
      <c r="B79" s="4" t="str">
        <f>'Données   '!B79</f>
        <v>Export</v>
      </c>
      <c r="D79" s="4"/>
      <c r="E79" s="4" t="str">
        <f>'Données   '!E79</f>
        <v>kt</v>
      </c>
      <c r="F79" s="4" t="str">
        <f>'Données   '!F79</f>
        <v>2023-24</v>
      </c>
      <c r="G79" s="4" t="str">
        <f>'Données   '!G79</f>
        <v>Pomme de terre</v>
      </c>
      <c r="H79" s="4" t="str">
        <f>'Données   '!H79</f>
        <v>2023-24</v>
      </c>
      <c r="I79" s="4" t="str">
        <f>'Données   '!I79</f>
        <v>France entière</v>
      </c>
      <c r="J79" s="4" t="str">
        <f>'Données   '!J79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4">
        <f>'Données   '!K79</f>
        <v>0</v>
      </c>
      <c r="L79" s="4" t="str">
        <f>'Données   '!L79</f>
        <v>Douanes - Eurostat</v>
      </c>
      <c r="M79" s="4" t="str">
        <f ca="1">'Données   '!M79</f>
        <v>Echanges mensuels - EUROSTAT</v>
      </c>
      <c r="N79" s="4" t="str">
        <f>'Données   '!N79</f>
        <v>Volume</v>
      </c>
      <c r="O79" s="4" t="str">
        <f>'Données   '!O79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row>
    <row r="80" spans="1:15">
      <c r="A80" s="4" t="str">
        <f>'Contraintes '!B13</f>
        <v>Amidon</v>
      </c>
      <c r="B80" s="4" t="str">
        <f>Secteurs!$B$17</f>
        <v>Autres IAA</v>
      </c>
      <c r="D80" s="4"/>
      <c r="E80" s="4" t="str">
        <f>'Contraintes '!G13</f>
        <v>kt</v>
      </c>
      <c r="F80" s="4" t="str">
        <f>'Contraintes '!H13</f>
        <v>2015-16:2019-20:2023-24</v>
      </c>
      <c r="G80" s="4" t="str">
        <f>'Contraintes '!I13</f>
        <v>Pomme de terre</v>
      </c>
      <c r="H80" s="4" t="str">
        <f>'Contraintes '!J13</f>
        <v>2015-16:2019-20:2023-24</v>
      </c>
      <c r="I80" s="4" t="str">
        <f>'Contraintes '!K13</f>
        <v>France entière</v>
      </c>
      <c r="J80" s="4" t="str">
        <f>'Contraintes '!L13</f>
        <v>Part de la consommation de l'amidon en alimentation humaine</v>
      </c>
      <c r="K80" s="4">
        <f>'Contraintes '!M13</f>
        <v>0</v>
      </c>
      <c r="L80" s="4" t="str">
        <f>'Contraintes '!N13</f>
        <v>ONRB - FranceAgriMer</v>
      </c>
      <c r="M80" s="4" t="str">
        <f ca="1">'Contraintes '!O13</f>
        <v>Coproduits - ONRB</v>
      </c>
      <c r="N80" s="4" t="str">
        <f>'Contraintes '!P13</f>
        <v>Répartition</v>
      </c>
      <c r="O80" s="4" t="str">
        <f>'Contraintes '!Q13</f>
        <v>Part de la consommation de l'amidon en alimentation humaine = 20 % (ONRB - FranceAgriMer)</v>
      </c>
    </row>
    <row r="81" spans="1:15">
      <c r="A81" s="4" t="str">
        <f>'Contraintes '!B15</f>
        <v>Amidon</v>
      </c>
      <c r="B81" s="4" t="str">
        <f>Secteurs!$B$19</f>
        <v>Autres industries</v>
      </c>
      <c r="D81" s="4"/>
      <c r="E81" s="4" t="str">
        <f>'Contraintes '!G15</f>
        <v>kt</v>
      </c>
      <c r="F81" s="4" t="str">
        <f>'Contraintes '!H15</f>
        <v>2015-16:2019-20:2023-24</v>
      </c>
      <c r="G81" s="4" t="str">
        <f>'Contraintes '!I15</f>
        <v>Pomme de terre</v>
      </c>
      <c r="H81" s="4" t="str">
        <f>'Contraintes '!J15</f>
        <v>2015-16:2019-20:2023-24</v>
      </c>
      <c r="I81" s="4" t="str">
        <f>'Contraintes '!K15</f>
        <v>France entière</v>
      </c>
      <c r="J81" s="4" t="str">
        <f>'Contraintes '!L15</f>
        <v>Part de la consommation de l'amidon par la chimie biosourcée</v>
      </c>
      <c r="K81" s="4">
        <f>'Contraintes '!M15</f>
        <v>0</v>
      </c>
      <c r="L81" s="4" t="str">
        <f>'Contraintes '!N15</f>
        <v>ONRB - FranceAgriMer</v>
      </c>
      <c r="M81" s="4" t="str">
        <f ca="1">'Contraintes '!O15</f>
        <v>Coproduits - ONRB</v>
      </c>
      <c r="N81" s="4" t="str">
        <f>'Contraintes '!P15</f>
        <v>Répartition</v>
      </c>
      <c r="O81" s="4" t="str">
        <f>'Contraintes '!Q15</f>
        <v>Part de la consommation de l'amidon par la chimie biosourcée = 80 % (ONRB - FranceAgriMer)</v>
      </c>
    </row>
    <row r="82" spans="1:15">
      <c r="A82" s="4" t="str">
        <f>'Contraintes  '!B5</f>
        <v>Fécule de pommes de terre</v>
      </c>
      <c r="B82" s="4" t="str">
        <f>Secteurs!$B$19</f>
        <v>Autres industries</v>
      </c>
      <c r="D82" s="4"/>
      <c r="E82" s="4" t="str">
        <f>'Contraintes  '!G5</f>
        <v>kt</v>
      </c>
      <c r="F82" s="4" t="str">
        <f>'Contraintes  '!H5</f>
        <v>2023-24</v>
      </c>
      <c r="G82" s="4" t="str">
        <f>'Contraintes  '!I5</f>
        <v>Pomme de terre</v>
      </c>
      <c r="H82" s="4">
        <f>'Contraintes  '!J5</f>
        <v>2023</v>
      </c>
      <c r="I82" s="4" t="str">
        <f>'Contraintes  '!K5</f>
        <v>France entière</v>
      </c>
      <c r="J82" s="4" t="str">
        <f>'Contraintes  '!L5</f>
        <v>Part de la consommation de fécule par la Chimie-Pharmacie</v>
      </c>
      <c r="K82" s="4" t="str">
        <f>'Contraintes  '!M5</f>
        <v>Utilisation de la donnée 2023</v>
      </c>
      <c r="L82" s="4" t="str">
        <f>'Contraintes  '!N5</f>
        <v>GIPT</v>
      </c>
      <c r="M82" s="4" t="str">
        <f ca="1">'Contraintes  '!O5</f>
        <v>Transformation - GIPT</v>
      </c>
      <c r="N82" s="4" t="str">
        <f>'Contraintes  '!P5</f>
        <v>Répartition</v>
      </c>
      <c r="O82" s="4" t="str">
        <f>'Contraintes  '!Q5</f>
        <v>Part de la consommation de fécule par la Chimie-Pharmacie = 2 % (GIPT)</v>
      </c>
    </row>
    <row r="83" spans="1:15">
      <c r="A83" s="4" t="str">
        <f>'Contraintes  '!B7</f>
        <v>Fécule de pommes de terre</v>
      </c>
      <c r="B83" s="4" t="str">
        <f>Secteurs!$B$19</f>
        <v>Autres industries</v>
      </c>
      <c r="D83" s="4"/>
      <c r="E83" s="4" t="str">
        <f>'Contraintes  '!G7</f>
        <v>kt</v>
      </c>
      <c r="F83" s="4" t="str">
        <f>'Contraintes  '!H7</f>
        <v>2023-24</v>
      </c>
      <c r="G83" s="4" t="str">
        <f>'Contraintes  '!I7</f>
        <v>Pomme de terre</v>
      </c>
      <c r="H83" s="4">
        <f>'Contraintes  '!J7</f>
        <v>2023</v>
      </c>
      <c r="I83" s="4" t="str">
        <f>'Contraintes  '!K7</f>
        <v>France entière</v>
      </c>
      <c r="J83" s="4" t="str">
        <f>'Contraintes  '!L7</f>
        <v>Part de la consommation de fécule par la Papetrie-Cartonnerie</v>
      </c>
      <c r="K83" s="4" t="str">
        <f>'Contraintes  '!M7</f>
        <v>Utilisation de la donnée 2023</v>
      </c>
      <c r="L83" s="4" t="str">
        <f>'Contraintes  '!N7</f>
        <v>GIPT</v>
      </c>
      <c r="M83" s="4" t="str">
        <f ca="1">'Contraintes  '!O7</f>
        <v>Transformation - GIPT</v>
      </c>
      <c r="N83" s="4" t="str">
        <f>'Contraintes  '!P7</f>
        <v>Répartition</v>
      </c>
      <c r="O83" s="4" t="str">
        <f>'Contraintes  '!Q7</f>
        <v>Part de la consommation de fécule par la Papetrie-Cartonnerie = 6 % (GIPT)</v>
      </c>
    </row>
    <row r="84" spans="1:15">
      <c r="A84" s="4" t="str">
        <f>'Contraintes  '!B9</f>
        <v>Fécule de pommes de terre</v>
      </c>
      <c r="B84" s="4" t="str">
        <f>Secteurs!$B$19</f>
        <v>Autres industries</v>
      </c>
      <c r="D84" s="4"/>
      <c r="E84" s="4" t="str">
        <f>'Contraintes  '!G9</f>
        <v>kt</v>
      </c>
      <c r="F84" s="4" t="str">
        <f>'Contraintes  '!H9</f>
        <v>2023-24</v>
      </c>
      <c r="G84" s="4" t="str">
        <f>'Contraintes  '!I9</f>
        <v>Pomme de terre</v>
      </c>
      <c r="H84" s="4">
        <f>'Contraintes  '!J9</f>
        <v>2023</v>
      </c>
      <c r="I84" s="4" t="str">
        <f>'Contraintes  '!K9</f>
        <v>France entière</v>
      </c>
      <c r="J84" s="4" t="str">
        <f>'Contraintes  '!L9</f>
        <v>Part de la consommation de fécule par les autres industries non alimentaires</v>
      </c>
      <c r="K84" s="4" t="str">
        <f>'Contraintes  '!M9</f>
        <v>Utilisation de la donnée 2023</v>
      </c>
      <c r="L84" s="4" t="str">
        <f>'Contraintes  '!N9</f>
        <v>GIPT</v>
      </c>
      <c r="M84" s="4" t="str">
        <f ca="1">'Contraintes  '!O9</f>
        <v>Transformation - GIPT</v>
      </c>
      <c r="N84" s="4" t="str">
        <f>'Contraintes  '!P9</f>
        <v>Répartition</v>
      </c>
      <c r="O84" s="4" t="str">
        <f>'Contraintes  '!Q9</f>
        <v>Part de la consommation de fécule par les autres industries non alimentaires = 18 % (GIPT)</v>
      </c>
    </row>
    <row r="85" spans="1:15">
      <c r="A85" s="4" t="str">
        <f>Produits!$B$35</f>
        <v>Produits déshydratés</v>
      </c>
      <c r="B85" s="4" t="str">
        <f>'Données     '!B27</f>
        <v>A domicile</v>
      </c>
      <c r="D85" s="4"/>
      <c r="E85" s="4" t="str">
        <f>'Données     '!E27</f>
        <v>kt</v>
      </c>
      <c r="F85" s="4" t="str">
        <f>'Données     '!F27</f>
        <v>2023-24</v>
      </c>
      <c r="G85" s="4" t="str">
        <f>'Données     '!G27</f>
        <v>Pomme de terre</v>
      </c>
      <c r="H85" s="4" t="str">
        <f>'Données     '!H27</f>
        <v>2023-24</v>
      </c>
      <c r="I85" s="4" t="str">
        <f>'Données     '!I27</f>
        <v>France entière</v>
      </c>
      <c r="J85" s="4" t="str">
        <f>'Données     '!J27</f>
        <v>Consommation de purée déshydratée à domicile</v>
      </c>
      <c r="K85" s="4">
        <f>'Données     '!K27</f>
        <v>0</v>
      </c>
      <c r="L85" s="4" t="str">
        <f>'Données     '!L27</f>
        <v>GIPT</v>
      </c>
      <c r="M85" s="4" t="str">
        <f ca="1">'Données     '!M27</f>
        <v>Transformation - GIPT</v>
      </c>
      <c r="N85" s="4" t="str">
        <f>'Données     '!N27</f>
        <v>Volume</v>
      </c>
      <c r="O85" s="4" t="str">
        <f>'Données     '!O27</f>
        <v>Consommation de purée déshydratée à domicile = 25 kt (GIPT)</v>
      </c>
    </row>
    <row r="86" spans="1:15">
      <c r="A86" s="4" t="str">
        <f>Produits!$B$46</f>
        <v>Autres produits finis</v>
      </c>
      <c r="B86" s="4" t="str">
        <f>'Données     '!B28</f>
        <v>A domicile</v>
      </c>
      <c r="D86" s="4"/>
      <c r="E86" s="4" t="str">
        <f>'Données     '!E28</f>
        <v>kt</v>
      </c>
      <c r="F86" s="4" t="str">
        <f>'Données     '!F28</f>
        <v>2023-24</v>
      </c>
      <c r="G86" s="4" t="str">
        <f>'Données     '!G28</f>
        <v>Pomme de terre</v>
      </c>
      <c r="H86" s="4" t="str">
        <f>'Données     '!H28</f>
        <v>2023-24</v>
      </c>
      <c r="I86" s="4" t="str">
        <f>'Données     '!I28</f>
        <v>France entière</v>
      </c>
      <c r="J86" s="4" t="str">
        <f>'Données     '!J28</f>
        <v>Consommation de produits de 4ème et 5ème gamme à domicile</v>
      </c>
      <c r="K86" s="4">
        <f>'Données     '!K28</f>
        <v>0</v>
      </c>
      <c r="L86" s="4" t="str">
        <f>'Données     '!L28</f>
        <v>GIPT</v>
      </c>
      <c r="M86" s="4" t="str">
        <f ca="1">'Données     '!M28</f>
        <v>Transformation - GIPT</v>
      </c>
      <c r="N86" s="4" t="str">
        <f>'Données     '!N28</f>
        <v>Volume</v>
      </c>
      <c r="O86" s="4" t="str">
        <f>'Données     '!O28</f>
        <v>Consommation de produits de 4ème et 5ème gamme à domicile = 5 kt (GIPT)</v>
      </c>
    </row>
    <row r="87" spans="1:15">
      <c r="A87" s="4" t="str">
        <f>Produits!$B$27</f>
        <v>Produits surgelés</v>
      </c>
      <c r="B87" s="4" t="str">
        <f>'Données     '!B29</f>
        <v>A domicile</v>
      </c>
      <c r="D87" s="4"/>
      <c r="E87" s="4" t="str">
        <f>'Données     '!E29</f>
        <v>kt</v>
      </c>
      <c r="F87" s="4" t="str">
        <f>'Données     '!F29</f>
        <v>2023-24</v>
      </c>
      <c r="G87" s="4" t="str">
        <f>'Données     '!G29</f>
        <v>Pomme de terre</v>
      </c>
      <c r="H87" s="4" t="str">
        <f>'Données     '!H29</f>
        <v>2023-24</v>
      </c>
      <c r="I87" s="4" t="str">
        <f>'Données     '!I29</f>
        <v>France entière</v>
      </c>
      <c r="J87" s="4" t="str">
        <f>'Données     '!J29</f>
        <v>Consommation de frites à domicile</v>
      </c>
      <c r="K87" s="4">
        <f>'Données     '!K29</f>
        <v>0</v>
      </c>
      <c r="L87" s="4" t="str">
        <f>'Données     '!L29</f>
        <v>GIPT</v>
      </c>
      <c r="M87" s="4" t="str">
        <f ca="1">'Données     '!M29</f>
        <v>Transformation - GIPT</v>
      </c>
      <c r="N87" s="4" t="str">
        <f>'Données     '!N29</f>
        <v>Volume</v>
      </c>
      <c r="O87" s="4" t="str">
        <f>'Données     '!O29</f>
        <v>Consommation de frites à domicile = 140 kt (GIPT)</v>
      </c>
    </row>
    <row r="88" spans="1:15">
      <c r="A88" s="4" t="str">
        <f>Produits!$B$27</f>
        <v>Produits surgelés</v>
      </c>
      <c r="B88" s="4" t="str">
        <f>'Données     '!B30</f>
        <v>A domicile</v>
      </c>
      <c r="D88" s="4"/>
      <c r="E88" s="4" t="str">
        <f>'Données     '!E30</f>
        <v>kt</v>
      </c>
      <c r="F88" s="4" t="str">
        <f>'Données     '!F30</f>
        <v>2023-24</v>
      </c>
      <c r="G88" s="4" t="str">
        <f>'Données     '!G30</f>
        <v>Pomme de terre</v>
      </c>
      <c r="H88" s="4" t="str">
        <f>'Données     '!H30</f>
        <v>2023-24</v>
      </c>
      <c r="I88" s="4" t="str">
        <f>'Données     '!I30</f>
        <v>France entière</v>
      </c>
      <c r="J88" s="4" t="str">
        <f>'Données     '!J30</f>
        <v>Consommation de garnitures surgelées à domicile</v>
      </c>
      <c r="K88" s="4">
        <f>'Données     '!K30</f>
        <v>0</v>
      </c>
      <c r="L88" s="4" t="str">
        <f>'Données     '!L30</f>
        <v>GIPT</v>
      </c>
      <c r="M88" s="4" t="str">
        <f ca="1">'Données     '!M30</f>
        <v>Transformation - GIPT</v>
      </c>
      <c r="N88" s="4" t="str">
        <f>'Données     '!N30</f>
        <v>Volume</v>
      </c>
      <c r="O88" s="4" t="str">
        <f>'Données     '!O30</f>
        <v>Consommation de garnitures surgelées à domicile = 120 kt (GIPT)</v>
      </c>
    </row>
    <row r="89" spans="1:15">
      <c r="A89" s="4" t="str">
        <f>'Données     '!A31</f>
        <v>Chips</v>
      </c>
      <c r="B89" s="4" t="str">
        <f>Secteurs!$B$14</f>
        <v>Hors domicile</v>
      </c>
      <c r="D89" s="4"/>
      <c r="E89" s="4" t="str">
        <f>'Données     '!E31</f>
        <v>kt</v>
      </c>
      <c r="F89" s="4" t="str">
        <f>'Données     '!F31</f>
        <v>2023-24</v>
      </c>
      <c r="G89" s="4" t="str">
        <f>'Données     '!G31</f>
        <v>Pomme de terre</v>
      </c>
      <c r="H89" s="4" t="str">
        <f>'Données     '!H31</f>
        <v>2023-24</v>
      </c>
      <c r="I89" s="4" t="str">
        <f>'Données     '!I31</f>
        <v>France entière</v>
      </c>
      <c r="J89" s="4" t="str">
        <f>'Données     '!J31</f>
        <v>Consommation de chips en restauration commerciale</v>
      </c>
      <c r="K89" s="4">
        <f>'Données     '!K31</f>
        <v>0</v>
      </c>
      <c r="L89" s="4" t="str">
        <f>'Données     '!L31</f>
        <v>GIPT</v>
      </c>
      <c r="M89" s="4" t="str">
        <f ca="1">'Données     '!M31</f>
        <v>Transformation - GIPT</v>
      </c>
      <c r="N89" s="4" t="str">
        <f>'Données     '!N31</f>
        <v>Volume</v>
      </c>
      <c r="O89" s="4" t="str">
        <f>'Données     '!O31</f>
        <v>Consommation de chips en restauration commerciale = 3 kt (GIPT)</v>
      </c>
    </row>
    <row r="90" spans="1:15">
      <c r="A90" s="4" t="str">
        <f>Produits!$B$35</f>
        <v>Produits déshydratés</v>
      </c>
      <c r="B90" s="4" t="str">
        <f>Secteurs!$B$14</f>
        <v>Hors domicile</v>
      </c>
      <c r="D90" s="4"/>
      <c r="E90" s="4" t="str">
        <f>'Données     '!E32</f>
        <v>kt</v>
      </c>
      <c r="F90" s="4" t="str">
        <f>'Données     '!F32</f>
        <v>2023-24</v>
      </c>
      <c r="G90" s="4" t="str">
        <f>'Données     '!G32</f>
        <v>Pomme de terre</v>
      </c>
      <c r="H90" s="4" t="str">
        <f>'Données     '!H32</f>
        <v>2023-24</v>
      </c>
      <c r="I90" s="4" t="str">
        <f>'Données     '!I32</f>
        <v>France entière</v>
      </c>
      <c r="J90" s="4" t="str">
        <f>'Données     '!J32</f>
        <v>Consommation de purée déshydratée en restauration commerciale</v>
      </c>
      <c r="K90" s="4">
        <f>'Données     '!K32</f>
        <v>0</v>
      </c>
      <c r="L90" s="4" t="str">
        <f>'Données     '!L32</f>
        <v>GIPT</v>
      </c>
      <c r="M90" s="4" t="str">
        <f ca="1">'Données     '!M32</f>
        <v>Transformation - GIPT</v>
      </c>
      <c r="N90" s="4" t="str">
        <f>'Données     '!N32</f>
        <v>Volume</v>
      </c>
      <c r="O90" s="4" t="str">
        <f>'Données     '!O32</f>
        <v>Consommation de purée déshydratée en restauration commerciale = 1 kt (GIPT)</v>
      </c>
    </row>
    <row r="91" spans="1:15">
      <c r="A91" s="4" t="str">
        <f>Produits!$B$46</f>
        <v>Autres produits finis</v>
      </c>
      <c r="B91" s="4" t="str">
        <f>Secteurs!$B$14</f>
        <v>Hors domicile</v>
      </c>
      <c r="D91" s="4"/>
      <c r="E91" s="4" t="str">
        <f>'Données     '!E33</f>
        <v>kt</v>
      </c>
      <c r="F91" s="4" t="str">
        <f>'Données     '!F33</f>
        <v>2023-24</v>
      </c>
      <c r="G91" s="4" t="str">
        <f>'Données     '!G33</f>
        <v>Pomme de terre</v>
      </c>
      <c r="H91" s="4" t="str">
        <f>'Données     '!H33</f>
        <v>2023-24</v>
      </c>
      <c r="I91" s="4" t="str">
        <f>'Données     '!I33</f>
        <v>France entière</v>
      </c>
      <c r="J91" s="4" t="str">
        <f>'Données     '!J33</f>
        <v>Consommation de produits de 4ème et 5ème gamme en restauration commerciale</v>
      </c>
      <c r="K91" s="4">
        <f>'Données     '!K33</f>
        <v>0</v>
      </c>
      <c r="L91" s="4" t="str">
        <f>'Données     '!L33</f>
        <v>GIPT</v>
      </c>
      <c r="M91" s="4" t="str">
        <f ca="1">'Données     '!M33</f>
        <v>Transformation - GIPT</v>
      </c>
      <c r="N91" s="4" t="str">
        <f>'Données     '!N33</f>
        <v>Volume</v>
      </c>
      <c r="O91" s="4" t="str">
        <f>'Données     '!O33</f>
        <v>Consommation de produits de 4ème et 5ème gamme en restauration commerciale = 25 kt (GIPT)</v>
      </c>
    </row>
    <row r="92" spans="1:15">
      <c r="A92" s="4" t="str">
        <f>Produits!$B$27</f>
        <v>Produits surgelés</v>
      </c>
      <c r="B92" s="4" t="str">
        <f>Secteurs!$B$14</f>
        <v>Hors domicile</v>
      </c>
      <c r="D92" s="4"/>
      <c r="E92" s="4" t="str">
        <f>'Données     '!E34</f>
        <v>kt</v>
      </c>
      <c r="F92" s="4" t="str">
        <f>'Données     '!F34</f>
        <v>2023-24</v>
      </c>
      <c r="G92" s="4" t="str">
        <f>'Données     '!G34</f>
        <v>Pomme de terre</v>
      </c>
      <c r="H92" s="4" t="str">
        <f>'Données     '!H34</f>
        <v>2023-24</v>
      </c>
      <c r="I92" s="4" t="str">
        <f>'Données     '!I34</f>
        <v>France entière</v>
      </c>
      <c r="J92" s="4" t="str">
        <f>'Données     '!J34</f>
        <v>Consommation de frites en restauration commerciale</v>
      </c>
      <c r="K92" s="4">
        <f>'Données     '!K34</f>
        <v>0</v>
      </c>
      <c r="L92" s="4" t="str">
        <f>'Données     '!L34</f>
        <v>GIPT</v>
      </c>
      <c r="M92" s="4" t="str">
        <f ca="1">'Données     '!M34</f>
        <v>Transformation - GIPT</v>
      </c>
      <c r="N92" s="4" t="str">
        <f>'Données     '!N34</f>
        <v>Volume</v>
      </c>
      <c r="O92" s="4" t="str">
        <f>'Données     '!O34</f>
        <v>Consommation de frites en restauration commerciale = 190 kt (GIPT)</v>
      </c>
    </row>
    <row r="93" spans="1:15">
      <c r="A93" s="4" t="str">
        <f>Produits!$B$27</f>
        <v>Produits surgelés</v>
      </c>
      <c r="B93" s="4" t="str">
        <f>Secteurs!$B$14</f>
        <v>Hors domicile</v>
      </c>
      <c r="D93" s="4"/>
      <c r="E93" s="4" t="str">
        <f>'Données     '!E35</f>
        <v>kt</v>
      </c>
      <c r="F93" s="4" t="str">
        <f>'Données     '!F35</f>
        <v>2023-24</v>
      </c>
      <c r="G93" s="4" t="str">
        <f>'Données     '!G35</f>
        <v>Pomme de terre</v>
      </c>
      <c r="H93" s="4" t="str">
        <f>'Données     '!H35</f>
        <v>2023-24</v>
      </c>
      <c r="I93" s="4" t="str">
        <f>'Données     '!I35</f>
        <v>France entière</v>
      </c>
      <c r="J93" s="4" t="str">
        <f>'Données     '!J35</f>
        <v>Consommation de garnitures surgelées en restauration commerciale</v>
      </c>
      <c r="K93" s="4">
        <f>'Données     '!K35</f>
        <v>0</v>
      </c>
      <c r="L93" s="4" t="str">
        <f>'Données     '!L35</f>
        <v>GIPT</v>
      </c>
      <c r="M93" s="4" t="str">
        <f ca="1">'Données     '!M35</f>
        <v>Transformation - GIPT</v>
      </c>
      <c r="N93" s="4" t="str">
        <f>'Données     '!N35</f>
        <v>Volume</v>
      </c>
      <c r="O93" s="4" t="str">
        <f>'Données     '!O35</f>
        <v>Consommation de garnitures surgelées en restauration commerciale = 35 kt (GIPT)</v>
      </c>
    </row>
    <row r="94" spans="1:15">
      <c r="A94" s="4" t="str">
        <f>'Données     '!A36</f>
        <v>Chips</v>
      </c>
      <c r="B94" s="4" t="str">
        <f>Secteurs!$B$14</f>
        <v>Hors domicile</v>
      </c>
      <c r="D94" s="4"/>
      <c r="E94" s="4" t="str">
        <f>'Données     '!E36</f>
        <v>kt</v>
      </c>
      <c r="F94" s="4" t="str">
        <f>'Données     '!F36</f>
        <v>2023-24</v>
      </c>
      <c r="G94" s="4" t="str">
        <f>'Données     '!G36</f>
        <v>Pomme de terre</v>
      </c>
      <c r="H94" s="4" t="str">
        <f>'Données     '!H36</f>
        <v>2023-24</v>
      </c>
      <c r="I94" s="4" t="str">
        <f>'Données     '!I36</f>
        <v>France entière</v>
      </c>
      <c r="J94" s="4" t="str">
        <f>'Données     '!J36</f>
        <v>Consommation de chips en restauration collective</v>
      </c>
      <c r="K94" s="4">
        <f>'Données     '!K36</f>
        <v>0</v>
      </c>
      <c r="L94" s="4" t="str">
        <f>'Données     '!L36</f>
        <v>GIPT</v>
      </c>
      <c r="M94" s="4" t="str">
        <f ca="1">'Données     '!M36</f>
        <v>Transformation - GIPT</v>
      </c>
      <c r="N94" s="4" t="str">
        <f>'Données     '!N36</f>
        <v>Volume</v>
      </c>
      <c r="O94" s="4" t="str">
        <f>'Données     '!O36</f>
        <v>Consommation de chips en restauration collective = 0 kt (GIPT)</v>
      </c>
    </row>
    <row r="95" spans="1:15">
      <c r="A95" s="4" t="str">
        <f>Produits!$B$35</f>
        <v>Produits déshydratés</v>
      </c>
      <c r="B95" s="4" t="str">
        <f>Secteurs!$B$14</f>
        <v>Hors domicile</v>
      </c>
      <c r="D95" s="4"/>
      <c r="E95" s="4" t="str">
        <f>'Données     '!E37</f>
        <v>kt</v>
      </c>
      <c r="F95" s="4" t="str">
        <f>'Données     '!F37</f>
        <v>2023-24</v>
      </c>
      <c r="G95" s="4" t="str">
        <f>'Données     '!G37</f>
        <v>Pomme de terre</v>
      </c>
      <c r="H95" s="4" t="str">
        <f>'Données     '!H37</f>
        <v>2023-24</v>
      </c>
      <c r="I95" s="4" t="str">
        <f>'Données     '!I37</f>
        <v>France entière</v>
      </c>
      <c r="J95" s="4" t="str">
        <f>'Données     '!J37</f>
        <v>Consommation de purée déshydratée en restauration collective</v>
      </c>
      <c r="K95" s="4">
        <f>'Données     '!K37</f>
        <v>0</v>
      </c>
      <c r="L95" s="4" t="str">
        <f>'Données     '!L37</f>
        <v>GIPT</v>
      </c>
      <c r="M95" s="4" t="str">
        <f ca="1">'Données     '!M37</f>
        <v>Transformation - GIPT</v>
      </c>
      <c r="N95" s="4" t="str">
        <f>'Données     '!N37</f>
        <v>Volume</v>
      </c>
      <c r="O95" s="4" t="str">
        <f>'Données     '!O37</f>
        <v>Consommation de purée déshydratée en restauration collective = 15 kt (GIPT)</v>
      </c>
    </row>
    <row r="96" spans="1:15">
      <c r="A96" s="4" t="str">
        <f>Produits!$B$46</f>
        <v>Autres produits finis</v>
      </c>
      <c r="B96" s="4" t="str">
        <f>Secteurs!$B$14</f>
        <v>Hors domicile</v>
      </c>
      <c r="D96" s="4"/>
      <c r="E96" s="4" t="str">
        <f>'Données     '!E38</f>
        <v>kt</v>
      </c>
      <c r="F96" s="4" t="str">
        <f>'Données     '!F38</f>
        <v>2023-24</v>
      </c>
      <c r="G96" s="4" t="str">
        <f>'Données     '!G38</f>
        <v>Pomme de terre</v>
      </c>
      <c r="H96" s="4" t="str">
        <f>'Données     '!H38</f>
        <v>2023-24</v>
      </c>
      <c r="I96" s="4" t="str">
        <f>'Données     '!I38</f>
        <v>France entière</v>
      </c>
      <c r="J96" s="4" t="str">
        <f>'Données     '!J38</f>
        <v>Consommation de produits de 4ème et 5ème gamme en restauration collective</v>
      </c>
      <c r="K96" s="4">
        <f>'Données     '!K38</f>
        <v>0</v>
      </c>
      <c r="L96" s="4" t="str">
        <f>'Données     '!L38</f>
        <v>GIPT</v>
      </c>
      <c r="M96" s="4" t="str">
        <f ca="1">'Données     '!M38</f>
        <v>Transformation - GIPT</v>
      </c>
      <c r="N96" s="4" t="str">
        <f>'Données     '!N38</f>
        <v>Volume</v>
      </c>
      <c r="O96" s="4" t="str">
        <f>'Données     '!O38</f>
        <v>Consommation de produits de 4ème et 5ème gamme en restauration collective = 55 kt (GIPT)</v>
      </c>
    </row>
    <row r="97" spans="1:15">
      <c r="A97" s="4" t="str">
        <f>Produits!$B$27</f>
        <v>Produits surgelés</v>
      </c>
      <c r="B97" s="4" t="str">
        <f>Secteurs!$B$14</f>
        <v>Hors domicile</v>
      </c>
      <c r="D97" s="4"/>
      <c r="E97" s="4" t="str">
        <f>'Données     '!E39</f>
        <v>kt</v>
      </c>
      <c r="F97" s="4" t="str">
        <f>'Données     '!F39</f>
        <v>2023-24</v>
      </c>
      <c r="G97" s="4" t="str">
        <f>'Données     '!G39</f>
        <v>Pomme de terre</v>
      </c>
      <c r="H97" s="4" t="str">
        <f>'Données     '!H39</f>
        <v>2023-24</v>
      </c>
      <c r="I97" s="4" t="str">
        <f>'Données     '!I39</f>
        <v>France entière</v>
      </c>
      <c r="J97" s="4" t="str">
        <f>'Données     '!J39</f>
        <v>Consommation de frites en restauration collective</v>
      </c>
      <c r="K97" s="4">
        <f>'Données     '!K39</f>
        <v>0</v>
      </c>
      <c r="L97" s="4" t="str">
        <f>'Données     '!L39</f>
        <v>GIPT</v>
      </c>
      <c r="M97" s="4" t="str">
        <f ca="1">'Données     '!M39</f>
        <v>Transformation - GIPT</v>
      </c>
      <c r="N97" s="4" t="str">
        <f>'Données     '!N39</f>
        <v>Volume</v>
      </c>
      <c r="O97" s="4" t="str">
        <f>'Données     '!O39</f>
        <v>Consommation de frites en restauration collective = 30 kt (GIPT)</v>
      </c>
    </row>
    <row r="98" spans="1:15">
      <c r="A98" s="4" t="str">
        <f>Produits!$B$27</f>
        <v>Produits surgelés</v>
      </c>
      <c r="B98" s="4" t="str">
        <f>Secteurs!$B$14</f>
        <v>Hors domicile</v>
      </c>
      <c r="D98" s="4"/>
      <c r="E98" s="4" t="str">
        <f>'Données     '!E40</f>
        <v>kt</v>
      </c>
      <c r="F98" s="4" t="str">
        <f>'Données     '!F40</f>
        <v>2023-24</v>
      </c>
      <c r="G98" s="4" t="str">
        <f>'Données     '!G40</f>
        <v>Pomme de terre</v>
      </c>
      <c r="H98" s="4" t="str">
        <f>'Données     '!H40</f>
        <v>2023-24</v>
      </c>
      <c r="I98" s="4" t="str">
        <f>'Données     '!I40</f>
        <v>France entière</v>
      </c>
      <c r="J98" s="4" t="str">
        <f>'Données     '!J40</f>
        <v>Consommation de garnitures surgelées en restauration collective</v>
      </c>
      <c r="K98" s="4">
        <f>'Données     '!K40</f>
        <v>0</v>
      </c>
      <c r="L98" s="4" t="str">
        <f>'Données     '!L40</f>
        <v>GIPT</v>
      </c>
      <c r="M98" s="4" t="str">
        <f ca="1">'Données     '!M40</f>
        <v>Transformation - GIPT</v>
      </c>
      <c r="N98" s="4" t="str">
        <f>'Données     '!N40</f>
        <v>Volume</v>
      </c>
      <c r="O98" s="4" t="str">
        <f>'Données     '!O40</f>
        <v>Consommation de garnitures surgelées en restauration collective = 30 kt (GIPT)</v>
      </c>
    </row>
    <row r="99" spans="1:15">
      <c r="A99" s="4" t="str">
        <f>Produits!$B$9</f>
        <v>Pommes de terre de consommation</v>
      </c>
      <c r="B99" s="4" t="str">
        <f>'Données     '!B7</f>
        <v>Industrie alimentaire</v>
      </c>
      <c r="D99" s="4"/>
      <c r="E99" s="4" t="str">
        <f>'Données     '!E7</f>
        <v>kt</v>
      </c>
      <c r="F99" s="4" t="str">
        <f>'Données     '!F7</f>
        <v>2019-20</v>
      </c>
      <c r="G99" s="4" t="str">
        <f>'Données     '!G7</f>
        <v>Pomme de terre</v>
      </c>
      <c r="H99" s="4" t="str">
        <f>'Données     '!H7</f>
        <v>2019-20</v>
      </c>
      <c r="I99" s="4" t="str">
        <f>'Données     '!I7</f>
        <v>France entière</v>
      </c>
      <c r="J99" s="4" t="str">
        <f>'Données     '!J7</f>
        <v>Consommation de pommes de terre produites sous contrat par l'industrie alimentaire</v>
      </c>
      <c r="K99" s="4">
        <f>'Données     '!K7</f>
        <v>0</v>
      </c>
      <c r="L99" s="4" t="str">
        <f>'Données     '!L7</f>
        <v>GIPT</v>
      </c>
      <c r="M99" s="4" t="str">
        <f ca="1">'Données     '!M7</f>
        <v>Transformation - GIPT</v>
      </c>
      <c r="N99" s="4" t="str">
        <f>'Données     '!N7</f>
        <v>Volume</v>
      </c>
      <c r="O99" s="4" t="str">
        <f>'Données     '!O7</f>
        <v>Consommation de pommes de terre produites sous contrat par l'industrie alimentaire = 938 kt (GIPT)</v>
      </c>
    </row>
    <row r="100" spans="1:15">
      <c r="A100" s="4" t="str">
        <f>Produits!$B$9</f>
        <v>Pommes de terre de consommation</v>
      </c>
      <c r="B100" s="4" t="str">
        <f>'Données     '!B8</f>
        <v>Industrie alimentaire</v>
      </c>
      <c r="D100" s="4"/>
      <c r="E100" s="4" t="str">
        <f>'Données     '!E8</f>
        <v>kt</v>
      </c>
      <c r="F100" s="4" t="str">
        <f>'Données     '!F8</f>
        <v>2019-20</v>
      </c>
      <c r="G100" s="4" t="str">
        <f>'Données     '!G8</f>
        <v>Pomme de terre</v>
      </c>
      <c r="H100" s="4" t="str">
        <f>'Données     '!H8</f>
        <v>2019-20</v>
      </c>
      <c r="I100" s="4" t="str">
        <f>'Données     '!I8</f>
        <v>France entière</v>
      </c>
      <c r="J100" s="4" t="str">
        <f>'Données     '!J8</f>
        <v>Consommation de pommes de terre produites hors contrat par l'industrie alimentaire</v>
      </c>
      <c r="K100" s="4">
        <f>'Données     '!K8</f>
        <v>0</v>
      </c>
      <c r="L100" s="4" t="str">
        <f>'Données     '!L8</f>
        <v>GIPT</v>
      </c>
      <c r="M100" s="4" t="str">
        <f ca="1">'Données     '!M8</f>
        <v>Transformation - GIPT</v>
      </c>
      <c r="N100" s="4" t="str">
        <f>'Données     '!N8</f>
        <v>Volume</v>
      </c>
      <c r="O100" s="4" t="str">
        <f>'Données     '!O8</f>
        <v>Consommation de pommes de terre produites hors contrat par l'industrie alimentaire = 97 kt (GIPT)</v>
      </c>
    </row>
    <row r="101" spans="1:15">
      <c r="A101" s="4" t="str">
        <f>Produits!$B$9</f>
        <v>Pommes de terre de consommation</v>
      </c>
      <c r="B101" s="4" t="str">
        <f>'Données     '!B9</f>
        <v>Industrie alimentaire</v>
      </c>
      <c r="D101" s="4"/>
      <c r="E101" s="4" t="str">
        <f>'Données     '!E9</f>
        <v>kt</v>
      </c>
      <c r="F101" s="4" t="str">
        <f>'Données     '!F9</f>
        <v>2019-20</v>
      </c>
      <c r="G101" s="4" t="str">
        <f>'Données     '!G9</f>
        <v>Pomme de terre</v>
      </c>
      <c r="H101" s="4" t="str">
        <f>'Données     '!H9</f>
        <v>2019-20</v>
      </c>
      <c r="I101" s="4" t="str">
        <f>'Données     '!I9</f>
        <v>France entière</v>
      </c>
      <c r="J101" s="4" t="str">
        <f>'Données     '!J9</f>
        <v>Consommation de pommes de terre importées par l'industrie alimentaire</v>
      </c>
      <c r="K101" s="4">
        <f>'Données     '!K9</f>
        <v>0</v>
      </c>
      <c r="L101" s="4" t="str">
        <f>'Données     '!L9</f>
        <v>GIPT</v>
      </c>
      <c r="M101" s="4" t="str">
        <f ca="1">'Données     '!M9</f>
        <v>Transformation - GIPT</v>
      </c>
      <c r="N101" s="4" t="str">
        <f>'Données     '!N9</f>
        <v>Volume</v>
      </c>
      <c r="O101" s="4" t="str">
        <f>'Données     '!O9</f>
        <v>Consommation de pommes de terre importées par l'industrie alimentaire = 145 kt (GIPT)</v>
      </c>
    </row>
    <row r="102" spans="1:15">
      <c r="A102" s="4" t="str">
        <f>Produits!$B$9</f>
        <v>Pommes de terre de consommation</v>
      </c>
      <c r="B102" s="4" t="str">
        <f>'Données     '!B10</f>
        <v>Industrie alimentaire</v>
      </c>
      <c r="D102" s="4"/>
      <c r="E102" s="4" t="str">
        <f>'Données     '!E10</f>
        <v>kt</v>
      </c>
      <c r="F102" s="4" t="str">
        <f>'Données     '!F10</f>
        <v>2023-24</v>
      </c>
      <c r="G102" s="4" t="str">
        <f>'Données     '!G10</f>
        <v>Pomme de terre</v>
      </c>
      <c r="H102" s="4" t="str">
        <f>'Données     '!H10</f>
        <v>2023-24</v>
      </c>
      <c r="I102" s="4" t="str">
        <f>'Données     '!I10</f>
        <v>France entière</v>
      </c>
      <c r="J102" s="4" t="str">
        <f>'Données     '!J10</f>
        <v>Consommation de pommes de terre produites sous contrat par l'industrie alimentaire</v>
      </c>
      <c r="K102" s="4">
        <f>'Données     '!K10</f>
        <v>0</v>
      </c>
      <c r="L102" s="4" t="str">
        <f>'Données     '!L10</f>
        <v>GIPT</v>
      </c>
      <c r="M102" s="4" t="str">
        <f ca="1">'Données     '!M10</f>
        <v>Transformation - GIPT</v>
      </c>
      <c r="N102" s="4" t="str">
        <f>'Données     '!N10</f>
        <v>Volume</v>
      </c>
      <c r="O102" s="4" t="str">
        <f>'Données     '!O10</f>
        <v>Consommation de pommes de terre produites sous contrat par l'industrie alimentaire = 1235 kt (GIPT)</v>
      </c>
    </row>
    <row r="103" spans="1:15">
      <c r="A103" s="4" t="str">
        <f>Produits!$B$9</f>
        <v>Pommes de terre de consommation</v>
      </c>
      <c r="B103" s="4" t="str">
        <f>'Données     '!B11</f>
        <v>Industrie alimentaire</v>
      </c>
      <c r="D103" s="4"/>
      <c r="E103" s="4" t="str">
        <f>'Données     '!E11</f>
        <v>kt</v>
      </c>
      <c r="F103" s="4" t="str">
        <f>'Données     '!F11</f>
        <v>2023-24</v>
      </c>
      <c r="G103" s="4" t="str">
        <f>'Données     '!G11</f>
        <v>Pomme de terre</v>
      </c>
      <c r="H103" s="4" t="str">
        <f>'Données     '!H11</f>
        <v>2023-24</v>
      </c>
      <c r="I103" s="4" t="str">
        <f>'Données     '!I11</f>
        <v>France entière</v>
      </c>
      <c r="J103" s="4" t="str">
        <f>'Données     '!J11</f>
        <v>Consommation de pommes de terre produites hors contrat par l'industrie alimentaire</v>
      </c>
      <c r="K103" s="4">
        <f>'Données     '!K11</f>
        <v>0</v>
      </c>
      <c r="L103" s="4" t="str">
        <f>'Données     '!L11</f>
        <v>GIPT</v>
      </c>
      <c r="M103" s="4" t="str">
        <f ca="1">'Données     '!M11</f>
        <v>Transformation - GIPT</v>
      </c>
      <c r="N103" s="4" t="str">
        <f>'Données     '!N11</f>
        <v>Volume</v>
      </c>
      <c r="O103" s="4" t="str">
        <f>'Données     '!O11</f>
        <v>Consommation de pommes de terre produites hors contrat par l'industrie alimentaire = 130 kt (GIPT)</v>
      </c>
    </row>
    <row r="104" spans="1:15">
      <c r="A104" s="4" t="str">
        <f>Produits!$B$9</f>
        <v>Pommes de terre de consommation</v>
      </c>
      <c r="B104" s="4" t="str">
        <f>'Données     '!B12</f>
        <v>Industrie alimentaire</v>
      </c>
      <c r="D104" s="4"/>
      <c r="E104" s="4" t="str">
        <f>'Données     '!E12</f>
        <v>kt</v>
      </c>
      <c r="F104" s="4" t="str">
        <f>'Données     '!F12</f>
        <v>2023-24</v>
      </c>
      <c r="G104" s="4" t="str">
        <f>'Données     '!G12</f>
        <v>Pomme de terre</v>
      </c>
      <c r="H104" s="4" t="str">
        <f>'Données     '!H12</f>
        <v>2023-24</v>
      </c>
      <c r="I104" s="4" t="str">
        <f>'Données     '!I12</f>
        <v>France entière</v>
      </c>
      <c r="J104" s="4" t="str">
        <f>'Données     '!J12</f>
        <v>Consommation de pommes de terre importées par l'industrie alimentaire</v>
      </c>
      <c r="K104" s="4">
        <f>'Données     '!K12</f>
        <v>0</v>
      </c>
      <c r="L104" s="4" t="str">
        <f>'Données     '!L12</f>
        <v>GIPT</v>
      </c>
      <c r="M104" s="4" t="str">
        <f ca="1">'Données     '!M12</f>
        <v>Transformation - GIPT</v>
      </c>
      <c r="N104" s="4" t="str">
        <f>'Données     '!N12</f>
        <v>Volume</v>
      </c>
      <c r="O104" s="4" t="str">
        <f>'Données     '!O12</f>
        <v>Consommation de pommes de terre importées par l'industrie alimentaire = 244 kt (GIPT)</v>
      </c>
    </row>
    <row r="105" spans="1:15">
      <c r="A105" s="4" t="str">
        <f>Produits!$B$9</f>
        <v>Pommes de terre de consommation</v>
      </c>
      <c r="B105" s="4" t="str">
        <f>'Données      '!B2</f>
        <v>Industrie alimentaire</v>
      </c>
      <c r="D105" s="4"/>
      <c r="E105" s="4" t="str">
        <f>'Données      '!E2</f>
        <v>kt</v>
      </c>
      <c r="F105" s="4" t="str">
        <f>'Données      '!F2</f>
        <v>2015-16</v>
      </c>
      <c r="G105" s="4" t="str">
        <f>'Données      '!G2</f>
        <v>Pomme de terre</v>
      </c>
      <c r="H105" s="4" t="str">
        <f>'Données      '!H2</f>
        <v>2015-16</v>
      </c>
      <c r="I105" s="4" t="str">
        <f>'Données      '!I2</f>
        <v>France entière</v>
      </c>
      <c r="J105" s="4" t="str">
        <f>'Données      '!J2</f>
        <v>Consommation de pommes de terre produites sous contrat par l'industrie alimentaire</v>
      </c>
      <c r="K105" s="4">
        <f>'Données      '!K2</f>
        <v>0</v>
      </c>
      <c r="L105" s="4" t="str">
        <f>'Données      '!L2</f>
        <v>FranceAgriMer</v>
      </c>
      <c r="M105" s="4" t="str">
        <f ca="1">'Données      '!M2</f>
        <v>Transformation - FranceAgriMer</v>
      </c>
      <c r="N105" s="4" t="str">
        <f>'Données      '!N2</f>
        <v>Volume</v>
      </c>
      <c r="O105" s="4" t="str">
        <f>'Données      '!O2</f>
        <v>Consommation de pommes de terre produites sous contrat par l'industrie alimentaire = 836 kt (FranceAgriMer)</v>
      </c>
    </row>
    <row r="106" spans="1:15">
      <c r="A106" s="4" t="str">
        <f>Produits!$B$9</f>
        <v>Pommes de terre de consommation</v>
      </c>
      <c r="B106" s="4" t="str">
        <f>'Données      '!B3</f>
        <v>Industrie alimentaire</v>
      </c>
      <c r="D106" s="4"/>
      <c r="E106" s="4" t="str">
        <f>'Données      '!E3</f>
        <v>kt</v>
      </c>
      <c r="F106" s="4" t="str">
        <f>'Données      '!F3</f>
        <v>2015-16</v>
      </c>
      <c r="G106" s="4" t="str">
        <f>'Données      '!G3</f>
        <v>Pomme de terre</v>
      </c>
      <c r="H106" s="4" t="str">
        <f>'Données      '!H3</f>
        <v>2015-16</v>
      </c>
      <c r="I106" s="4" t="str">
        <f>'Données      '!I3</f>
        <v>France entière</v>
      </c>
      <c r="J106" s="4" t="str">
        <f>'Données      '!J3</f>
        <v>Consommation de pommes de terre produites hors contrat par l'industrie alimentaire</v>
      </c>
      <c r="K106" s="4">
        <f>'Données      '!K3</f>
        <v>0</v>
      </c>
      <c r="L106" s="4" t="str">
        <f>'Données      '!L3</f>
        <v>FranceAgriMer</v>
      </c>
      <c r="M106" s="4" t="str">
        <f ca="1">'Données      '!M3</f>
        <v>Transformation - FranceAgriMer</v>
      </c>
      <c r="N106" s="4" t="str">
        <f>'Données      '!N3</f>
        <v>Volume</v>
      </c>
      <c r="O106" s="4" t="str">
        <f>'Données      '!O3</f>
        <v>Consommation de pommes de terre produites hors contrat par l'industrie alimentaire = 85 kt (FranceAgriMer)</v>
      </c>
    </row>
    <row r="107" spans="1:15">
      <c r="A107" s="4" t="str">
        <f>Produits!$B$9</f>
        <v>Pommes de terre de consommation</v>
      </c>
      <c r="B107" s="4" t="str">
        <f>'Données      '!B4</f>
        <v>Industrie alimentaire</v>
      </c>
      <c r="D107" s="4"/>
      <c r="E107" s="4" t="str">
        <f>'Données      '!E4</f>
        <v>kt</v>
      </c>
      <c r="F107" s="4" t="str">
        <f>'Données      '!F4</f>
        <v>2015-16</v>
      </c>
      <c r="G107" s="4" t="str">
        <f>'Données      '!G4</f>
        <v>Pomme de terre</v>
      </c>
      <c r="H107" s="4" t="str">
        <f>'Données      '!H4</f>
        <v>2015-16</v>
      </c>
      <c r="I107" s="4" t="str">
        <f>'Données      '!I4</f>
        <v>France entière</v>
      </c>
      <c r="J107" s="4" t="str">
        <f>'Données      '!J4</f>
        <v>Consommation de pommes de terre importées par l'industrie alimentaire</v>
      </c>
      <c r="K107" s="4">
        <f>'Données      '!K4</f>
        <v>0</v>
      </c>
      <c r="L107" s="4" t="str">
        <f>'Données      '!L4</f>
        <v>FranceAgriMer</v>
      </c>
      <c r="M107" s="4" t="str">
        <f ca="1">'Données      '!M4</f>
        <v>Transformation - FranceAgriMer</v>
      </c>
      <c r="N107" s="4" t="str">
        <f>'Données      '!N4</f>
        <v>Volume</v>
      </c>
      <c r="O107" s="4" t="str">
        <f>'Données      '!O4</f>
        <v>Consommation de pommes de terre importées par l'industrie alimentaire = 197 kt (FranceAgriMer)</v>
      </c>
    </row>
    <row r="108" spans="1:15">
      <c r="A108" s="4" t="str">
        <f>'Contraintes   '!B5</f>
        <v>Fécule de pommes de terre</v>
      </c>
      <c r="B108" s="4" t="str">
        <f>Secteurs!$B$19</f>
        <v>Autres industries</v>
      </c>
      <c r="D108" s="4"/>
      <c r="E108" s="4" t="str">
        <f>'Contraintes   '!G5</f>
        <v>kt</v>
      </c>
      <c r="F108" s="4" t="str">
        <f>'Contraintes   '!H5</f>
        <v>2019-20</v>
      </c>
      <c r="G108" s="4" t="str">
        <f>'Contraintes   '!I5</f>
        <v>Pomme de terre</v>
      </c>
      <c r="H108" s="4">
        <f>'Contraintes   '!J5</f>
        <v>2019</v>
      </c>
      <c r="I108" s="4" t="str">
        <f>'Contraintes   '!K5</f>
        <v>France entière</v>
      </c>
      <c r="J108" s="4" t="str">
        <f>'Contraintes   '!L5</f>
        <v>Part de la consommation de fécule par la Chimie-Pharmacie</v>
      </c>
      <c r="K108" s="4" t="str">
        <f>'Contraintes   '!M5</f>
        <v>Utilisation de la donnée 2019</v>
      </c>
      <c r="L108" s="4" t="str">
        <f>'Contraintes   '!N5</f>
        <v>FranceAgriMer</v>
      </c>
      <c r="M108" s="4" t="str">
        <f ca="1">'Contraintes   '!O5</f>
        <v>Transformation - FranceAgriMer</v>
      </c>
      <c r="N108" s="4" t="str">
        <f>'Contraintes   '!P5</f>
        <v>Répartition</v>
      </c>
      <c r="O108" s="4" t="str">
        <f>'Contraintes   '!Q5</f>
        <v>Part de la consommation de fécule par la Chimie-Pharmacie = 6 % (FranceAgriMer)</v>
      </c>
    </row>
    <row r="109" spans="1:15">
      <c r="A109" s="4" t="str">
        <f>'Contraintes   '!B7</f>
        <v>Fécule de pommes de terre</v>
      </c>
      <c r="B109" s="4" t="str">
        <f>Secteurs!$B$19</f>
        <v>Autres industries</v>
      </c>
      <c r="D109" s="4"/>
      <c r="E109" s="4" t="str">
        <f>'Contraintes   '!G7</f>
        <v>kt</v>
      </c>
      <c r="F109" s="4" t="str">
        <f>'Contraintes   '!H7</f>
        <v>2019-20</v>
      </c>
      <c r="G109" s="4" t="str">
        <f>'Contraintes   '!I7</f>
        <v>Pomme de terre</v>
      </c>
      <c r="H109" s="4">
        <f>'Contraintes   '!J7</f>
        <v>2019</v>
      </c>
      <c r="I109" s="4" t="str">
        <f>'Contraintes   '!K7</f>
        <v>France entière</v>
      </c>
      <c r="J109" s="4" t="str">
        <f>'Contraintes   '!L7</f>
        <v>Part de la consommation de fécule par la Papetrie-Cartonnerie</v>
      </c>
      <c r="K109" s="4" t="str">
        <f>'Contraintes   '!M7</f>
        <v>Utilisation de la donnée 2019</v>
      </c>
      <c r="L109" s="4" t="str">
        <f>'Contraintes   '!N7</f>
        <v>FranceAgriMer</v>
      </c>
      <c r="M109" s="4" t="str">
        <f ca="1">'Contraintes   '!O7</f>
        <v>Transformation - FranceAgriMer</v>
      </c>
      <c r="N109" s="4" t="str">
        <f>'Contraintes   '!P7</f>
        <v>Répartition</v>
      </c>
      <c r="O109" s="4" t="str">
        <f>'Contraintes   '!Q7</f>
        <v>Part de la consommation de fécule par la Papetrie-Cartonnerie = 24 % (FranceAgriMer)</v>
      </c>
    </row>
    <row r="110" spans="1:15">
      <c r="D110" s="4"/>
      <c r="G110" s="4"/>
      <c r="H110" s="4"/>
      <c r="I110" s="4"/>
      <c r="J110" s="4"/>
      <c r="K110" s="4"/>
      <c r="L110" s="4"/>
      <c r="M110" s="4"/>
      <c r="N110" s="4"/>
    </row>
    <row r="111" spans="1:15">
      <c r="D111" s="4"/>
      <c r="G111" s="4"/>
      <c r="H111" s="4"/>
      <c r="I111" s="4"/>
      <c r="J111" s="4"/>
      <c r="K111" s="4"/>
      <c r="L111" s="4"/>
      <c r="M111" s="4"/>
      <c r="N111" s="4"/>
    </row>
    <row r="112" spans="1:15">
      <c r="D112" s="4"/>
      <c r="G112" s="4"/>
      <c r="H112" s="4"/>
      <c r="I112" s="4"/>
      <c r="J112" s="4"/>
      <c r="K112" s="4"/>
      <c r="L112" s="4"/>
      <c r="M112" s="4"/>
      <c r="N112" s="4"/>
    </row>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sheetData>
  <mergeCells count="1">
    <mergeCell ref="Q2:Q3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C2D0-FCA4-476E-9158-B3FAC70D65A9}">
  <sheetPr>
    <tabColor rgb="FF0070C0"/>
  </sheetPr>
  <dimension ref="A1:D25"/>
  <sheetViews>
    <sheetView workbookViewId="0">
      <pane xSplit="2" ySplit="1" topLeftCell="C2" activePane="bottomRight" state="frozen"/>
      <selection activeCell="B30" sqref="B30"/>
      <selection pane="topRight" activeCell="B30" sqref="B30"/>
      <selection pane="bottomLeft" activeCell="B30" sqref="B30"/>
      <selection pane="bottomRight" activeCell="B19" sqref="B19"/>
    </sheetView>
  </sheetViews>
  <sheetFormatPr baseColWidth="10" defaultColWidth="9.109375" defaultRowHeight="14.4"/>
  <cols>
    <col min="1" max="1" width="16.6640625" style="6" customWidth="1"/>
    <col min="2" max="2" width="39.88671875" style="4" bestFit="1" customWidth="1"/>
    <col min="3" max="3" width="18.5546875" style="6" customWidth="1"/>
    <col min="4" max="16384" width="9.109375" style="4"/>
  </cols>
  <sheetData>
    <row r="1" spans="1:4" ht="38.4" thickBot="1">
      <c r="A1" s="18" t="s">
        <v>41</v>
      </c>
      <c r="B1" s="19" t="s">
        <v>45</v>
      </c>
      <c r="C1" s="19" t="s">
        <v>43</v>
      </c>
      <c r="D1" s="4" t="s">
        <v>149</v>
      </c>
    </row>
    <row r="2" spans="1:4">
      <c r="A2" s="6">
        <v>1</v>
      </c>
      <c r="B2" s="7" t="s">
        <v>46</v>
      </c>
    </row>
    <row r="3" spans="1:4">
      <c r="A3" s="6">
        <v>1</v>
      </c>
      <c r="B3" s="4" t="s">
        <v>192</v>
      </c>
    </row>
    <row r="4" spans="1:4">
      <c r="A4" s="6">
        <v>2</v>
      </c>
      <c r="B4" s="4" t="s">
        <v>300</v>
      </c>
      <c r="D4" s="4" t="str">
        <f>'Transformation - GIPT'!$B$6</f>
        <v>GIPT</v>
      </c>
    </row>
    <row r="5" spans="1:4">
      <c r="A5" s="6">
        <v>2</v>
      </c>
      <c r="B5" s="4" t="s">
        <v>340</v>
      </c>
      <c r="D5" s="4" t="str">
        <f>'Transformation - GIPT'!$B$6</f>
        <v>GIPT</v>
      </c>
    </row>
    <row r="6" spans="1:4">
      <c r="A6" s="6">
        <v>3</v>
      </c>
      <c r="B6" s="4" t="s">
        <v>431</v>
      </c>
      <c r="D6" s="4" t="str">
        <f>'Transformation - GIPT'!$B$6</f>
        <v>GIPT</v>
      </c>
    </row>
    <row r="7" spans="1:4">
      <c r="A7" s="6">
        <v>3</v>
      </c>
      <c r="B7" s="4" t="s">
        <v>432</v>
      </c>
      <c r="D7" s="4" t="str">
        <f>'Transformation - GIPT'!$B$6</f>
        <v>GIPT</v>
      </c>
    </row>
    <row r="8" spans="1:4">
      <c r="A8" s="6">
        <v>3</v>
      </c>
      <c r="B8" s="4" t="s">
        <v>433</v>
      </c>
      <c r="D8" s="4" t="str">
        <f>'Transformation - GIPT'!$B$6</f>
        <v>GIPT</v>
      </c>
    </row>
    <row r="9" spans="1:4">
      <c r="A9" s="6">
        <v>3</v>
      </c>
      <c r="B9" s="4" t="s">
        <v>434</v>
      </c>
      <c r="D9" s="4" t="str">
        <f>'Transformation - GIPT'!$B$6</f>
        <v>GIPT</v>
      </c>
    </row>
    <row r="10" spans="1:4">
      <c r="A10" s="6">
        <v>1</v>
      </c>
      <c r="B10" s="4" t="s">
        <v>47</v>
      </c>
    </row>
    <row r="11" spans="1:4">
      <c r="A11" s="6">
        <v>2</v>
      </c>
      <c r="B11" s="4" t="s">
        <v>48</v>
      </c>
      <c r="D11" s="4" t="str">
        <f>'Coproduits - ONRB'!$B$6</f>
        <v>ONRB - FranceAgriMer</v>
      </c>
    </row>
    <row r="12" spans="1:4">
      <c r="A12" s="6">
        <v>3</v>
      </c>
      <c r="B12" s="4" t="s">
        <v>426</v>
      </c>
      <c r="D12" s="4" t="str">
        <f>'Transformation - GIPT'!$B$6</f>
        <v>GIPT</v>
      </c>
    </row>
    <row r="13" spans="1:4">
      <c r="A13" s="6">
        <v>4</v>
      </c>
      <c r="B13" s="4" t="s">
        <v>49</v>
      </c>
      <c r="D13" s="4" t="str">
        <f>'Transformation - GIPT'!$B$6</f>
        <v>GIPT</v>
      </c>
    </row>
    <row r="14" spans="1:4">
      <c r="A14" s="6">
        <v>3</v>
      </c>
      <c r="B14" s="4" t="s">
        <v>441</v>
      </c>
      <c r="D14" s="4" t="str">
        <f>'Transformation - GIPT'!$B$6</f>
        <v>GIPT</v>
      </c>
    </row>
    <row r="15" spans="1:4">
      <c r="A15" s="6">
        <v>4</v>
      </c>
      <c r="B15" s="4" t="s">
        <v>420</v>
      </c>
      <c r="D15" s="4" t="str">
        <f>'Transformation - GIPT'!$B$6</f>
        <v>GIPT</v>
      </c>
    </row>
    <row r="16" spans="1:4">
      <c r="A16" s="6">
        <v>4</v>
      </c>
      <c r="B16" s="4" t="s">
        <v>421</v>
      </c>
      <c r="D16" s="4" t="str">
        <f>'Transformation - GIPT'!$B$6</f>
        <v>GIPT</v>
      </c>
    </row>
    <row r="17" spans="1:4">
      <c r="A17" s="6">
        <v>3</v>
      </c>
      <c r="B17" s="4" t="s">
        <v>50</v>
      </c>
      <c r="D17" s="4" t="str">
        <f>'Transformation - GIPT'!$B$6</f>
        <v>GIPT</v>
      </c>
    </row>
    <row r="18" spans="1:4">
      <c r="A18" s="6">
        <v>2</v>
      </c>
      <c r="B18" s="4" t="s">
        <v>51</v>
      </c>
      <c r="D18" s="4" t="str">
        <f>'Coproduits - ONRB'!$B$6</f>
        <v>ONRB - FranceAgriMer</v>
      </c>
    </row>
    <row r="19" spans="1:4">
      <c r="A19" s="6">
        <v>2</v>
      </c>
      <c r="B19" s="4" t="s">
        <v>52</v>
      </c>
    </row>
    <row r="20" spans="1:4">
      <c r="A20" s="6">
        <v>3</v>
      </c>
      <c r="B20" s="4" t="s">
        <v>375</v>
      </c>
      <c r="D20" s="4" t="str">
        <f>'Coproduits - ONRB'!$B$6</f>
        <v>ONRB - FranceAgriMer</v>
      </c>
    </row>
    <row r="21" spans="1:4">
      <c r="A21" s="6">
        <v>4</v>
      </c>
      <c r="B21" s="4" t="s">
        <v>396</v>
      </c>
      <c r="D21" s="4" t="str">
        <f>'Transformation - GIPT'!$B$6</f>
        <v>GIPT</v>
      </c>
    </row>
    <row r="22" spans="1:4">
      <c r="A22" s="6">
        <v>4</v>
      </c>
      <c r="B22" s="4" t="s">
        <v>397</v>
      </c>
      <c r="D22" s="4" t="str">
        <f>'Transformation - GIPT'!$B$6</f>
        <v>GIPT</v>
      </c>
    </row>
    <row r="23" spans="1:4">
      <c r="A23" s="6">
        <v>4</v>
      </c>
      <c r="B23" s="4" t="s">
        <v>398</v>
      </c>
      <c r="D23" s="4" t="str">
        <f>'Transformation - GIPT'!$B$6</f>
        <v>GIPT</v>
      </c>
    </row>
    <row r="24" spans="1:4">
      <c r="A24" s="6">
        <v>2</v>
      </c>
      <c r="B24" s="4" t="s">
        <v>499</v>
      </c>
    </row>
    <row r="25" spans="1:4">
      <c r="A25" s="6">
        <v>3</v>
      </c>
      <c r="B25" s="4" t="s">
        <v>498</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8986-F3AF-4EC2-908D-8887E51728FF}">
  <sheetPr>
    <tabColor rgb="FF0070C0"/>
  </sheetPr>
  <dimension ref="A1:B3"/>
  <sheetViews>
    <sheetView workbookViewId="0">
      <pane xSplit="2" ySplit="1" topLeftCell="C2" activePane="bottomRight" state="frozen"/>
      <selection activeCell="B30" sqref="B30"/>
      <selection pane="topRight" activeCell="B30" sqref="B30"/>
      <selection pane="bottomLeft" activeCell="B30" sqref="B30"/>
      <selection pane="bottomRight" activeCell="B2" sqref="B2"/>
    </sheetView>
  </sheetViews>
  <sheetFormatPr baseColWidth="10" defaultColWidth="9.109375" defaultRowHeight="14.4"/>
  <cols>
    <col min="1" max="1" width="15.6640625" style="6" customWidth="1"/>
    <col min="2" max="2" width="25" style="4" bestFit="1" customWidth="1"/>
    <col min="3" max="16384" width="9.109375" style="4"/>
  </cols>
  <sheetData>
    <row r="1" spans="1:2" ht="38.4" thickBot="1">
      <c r="A1" s="18" t="s">
        <v>41</v>
      </c>
      <c r="B1" s="19" t="s">
        <v>53</v>
      </c>
    </row>
    <row r="2" spans="1:2">
      <c r="A2" s="6">
        <v>1</v>
      </c>
      <c r="B2" s="4" t="s">
        <v>54</v>
      </c>
    </row>
    <row r="3" spans="1:2">
      <c r="A3" s="6">
        <v>1</v>
      </c>
      <c r="B3" s="4" t="s">
        <v>55</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0DCB-3EC0-42D6-A007-4B9899FA0168}">
  <sheetPr>
    <tabColor rgb="FF92D050"/>
  </sheetPr>
  <dimension ref="A1:Q19"/>
  <sheetViews>
    <sheetView workbookViewId="0">
      <pane xSplit="2" ySplit="1" topLeftCell="C2" activePane="bottomRight" state="frozen"/>
      <selection activeCell="B15" sqref="B15"/>
      <selection pane="topRight" activeCell="B15" sqref="B15"/>
      <selection pane="bottomLeft" activeCell="B15" sqref="B15"/>
      <selection pane="bottomRight" activeCell="B9" sqref="B9:B12"/>
    </sheetView>
  </sheetViews>
  <sheetFormatPr baseColWidth="10" defaultColWidth="9.109375" defaultRowHeight="14.4"/>
  <cols>
    <col min="1" max="1" width="29.21875" style="4" customWidth="1"/>
    <col min="2" max="2" width="30.77734375" style="4" customWidth="1"/>
    <col min="3" max="3" width="7.77734375" style="4" bestFit="1" customWidth="1"/>
    <col min="4" max="4" width="12.88671875" style="6" bestFit="1" customWidth="1"/>
    <col min="5" max="5" width="6.6640625" style="4" bestFit="1" customWidth="1"/>
    <col min="6" max="6" width="11.8867187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Produits!$B$4</f>
        <v>Plants certifiés de pommes de terre</v>
      </c>
      <c r="B2" s="4" t="str">
        <f>Secteurs!$B$25</f>
        <v>Semences</v>
      </c>
      <c r="C2" s="29"/>
      <c r="E2" s="4" t="str">
        <f>Etiquettes!$C$5</f>
        <v>kt</v>
      </c>
      <c r="F2" s="4" t="str">
        <f>Etiquettes!$C$4</f>
        <v>2015-16:2019-20:2023-24</v>
      </c>
      <c r="G2" s="31" t="str">
        <f>Etiquettes!$C$3</f>
        <v>Pomme de terre</v>
      </c>
      <c r="I2" s="31" t="str">
        <f>Etiquettes!$C$6</f>
        <v>France entière</v>
      </c>
      <c r="J2" s="31" t="s">
        <v>500</v>
      </c>
      <c r="K2" s="31"/>
      <c r="L2" s="4"/>
      <c r="O2" s="31" t="str">
        <f>_xlfn.CONCAT(J2,IF(OR(ISBLANK(C2),ISERROR(C2)),"",_xlfn.CONCAT(" = ",MROUND(C2,1)," ",E2," (",L2,")")))</f>
        <v>Les plants sont utilisés comme semences</v>
      </c>
      <c r="P2" s="261" t="s">
        <v>501</v>
      </c>
    </row>
    <row r="3" spans="1:17">
      <c r="A3" s="4" t="str">
        <f>Produits!$B$5</f>
        <v>Dessus de plants de pommes de terre</v>
      </c>
      <c r="B3" s="4" t="str">
        <f>Secteurs!$B$25</f>
        <v>Semences</v>
      </c>
      <c r="C3" s="29"/>
      <c r="E3" s="4" t="str">
        <f>Etiquettes!$C$5</f>
        <v>kt</v>
      </c>
      <c r="F3" s="4" t="str">
        <f>Etiquettes!$C$4</f>
        <v>2015-16:2019-20:2023-24</v>
      </c>
      <c r="G3" s="31" t="str">
        <f>Etiquettes!$C$3</f>
        <v>Pomme de terre</v>
      </c>
      <c r="I3" s="31" t="str">
        <f>Etiquettes!$C$6</f>
        <v>France entière</v>
      </c>
      <c r="J3" s="31" t="s">
        <v>500</v>
      </c>
      <c r="L3" s="4"/>
      <c r="O3" s="31" t="str">
        <f>_xlfn.CONCAT(J3,IF(OR(ISBLANK(C3),ISERROR(C3)),"",_xlfn.CONCAT(" = ",MROUND(C3,1)," ",E3," (",L3,")")))</f>
        <v>Les plants sont utilisés comme semences</v>
      </c>
      <c r="P3" s="262"/>
    </row>
    <row r="4" spans="1:17">
      <c r="A4" s="4" t="str">
        <f>Secteurs!$B$4</f>
        <v>Féculerie</v>
      </c>
      <c r="B4" s="4" t="str">
        <f>Produits!$B$57</f>
        <v>Eau - Féculerie</v>
      </c>
      <c r="C4" s="29"/>
      <c r="E4" s="4" t="str">
        <f>Etiquettes!$C$5</f>
        <v>kt</v>
      </c>
      <c r="F4" s="4" t="str">
        <f>Etiquettes!$C$4</f>
        <v>2015-16:2019-20:2023-24</v>
      </c>
      <c r="G4" s="31" t="str">
        <f>Etiquettes!$C$3</f>
        <v>Pomme de terre</v>
      </c>
      <c r="I4" s="31" t="str">
        <f>Etiquettes!$C$6</f>
        <v>France entière</v>
      </c>
      <c r="J4" s="31" t="s">
        <v>502</v>
      </c>
      <c r="K4" s="31"/>
      <c r="L4" s="4"/>
      <c r="O4" s="31" t="str">
        <f>_xlfn.CONCAT(J4,IF(OR(ISBLANK(C4),ISERROR(C4)),"",_xlfn.CONCAT(" = ",MROUND(C4,1)," ",E4," (",L4,")")))</f>
        <v>La transformation génère des pertes en eau</v>
      </c>
      <c r="P4" s="262" t="s">
        <v>503</v>
      </c>
    </row>
    <row r="5" spans="1:17">
      <c r="A5" s="4" t="str">
        <f>Secteurs!$B$6</f>
        <v>Fabrication de chips</v>
      </c>
      <c r="B5" s="4" t="str">
        <f>Produits!$B$58</f>
        <v>Eau - Industrie alimentaire</v>
      </c>
      <c r="C5" s="32"/>
      <c r="E5" s="4" t="str">
        <f>Etiquettes!$C$5</f>
        <v>kt</v>
      </c>
      <c r="F5" s="4" t="str">
        <f>Etiquettes!$C$4</f>
        <v>2015-16:2019-20:2023-24</v>
      </c>
      <c r="G5" s="31" t="str">
        <f>Etiquettes!$C$3</f>
        <v>Pomme de terre</v>
      </c>
      <c r="I5" s="31" t="str">
        <f>Etiquettes!$C$6</f>
        <v>France entière</v>
      </c>
      <c r="J5" s="31" t="s">
        <v>502</v>
      </c>
      <c r="K5" s="31"/>
      <c r="L5" s="4"/>
      <c r="O5" s="31" t="str">
        <f t="shared" ref="O5:O12" si="0">_xlfn.CONCAT(J5,IF(OR(ISBLANK(C5),ISERROR(C5)),"",_xlfn.CONCAT(" = ",MROUND(C5,1)," ",E5," (",L5,")")))</f>
        <v>La transformation génère des pertes en eau</v>
      </c>
      <c r="P5" s="262"/>
    </row>
    <row r="6" spans="1:17">
      <c r="A6" s="4" t="str">
        <f>Secteurs!$B$7</f>
        <v>Fabrication de produits déshydratés</v>
      </c>
      <c r="B6" s="4" t="str">
        <f>Produits!$B$58</f>
        <v>Eau - Industrie alimentaire</v>
      </c>
      <c r="C6" s="29"/>
      <c r="E6" s="4" t="str">
        <f>Etiquettes!$C$5</f>
        <v>kt</v>
      </c>
      <c r="F6" s="4" t="str">
        <f>Etiquettes!$C$4</f>
        <v>2015-16:2019-20:2023-24</v>
      </c>
      <c r="G6" s="31" t="str">
        <f>Etiquettes!$C$3</f>
        <v>Pomme de terre</v>
      </c>
      <c r="I6" s="31" t="str">
        <f>Etiquettes!$C$6</f>
        <v>France entière</v>
      </c>
      <c r="J6" s="31" t="s">
        <v>502</v>
      </c>
      <c r="K6" s="31"/>
      <c r="L6" s="4"/>
      <c r="O6" s="31" t="str">
        <f t="shared" si="0"/>
        <v>La transformation génère des pertes en eau</v>
      </c>
      <c r="P6" s="262"/>
    </row>
    <row r="7" spans="1:17">
      <c r="A7" s="4" t="str">
        <f>Secteurs!$B$8</f>
        <v>Fabrication de produits surgelés</v>
      </c>
      <c r="B7" s="4" t="str">
        <f>Produits!$B$58</f>
        <v>Eau - Industrie alimentaire</v>
      </c>
      <c r="C7" s="29"/>
      <c r="E7" s="4" t="str">
        <f>Etiquettes!$C$5</f>
        <v>kt</v>
      </c>
      <c r="F7" s="4" t="str">
        <f>Etiquettes!$C$4</f>
        <v>2015-16:2019-20:2023-24</v>
      </c>
      <c r="G7" s="31" t="str">
        <f>Etiquettes!$C$3</f>
        <v>Pomme de terre</v>
      </c>
      <c r="I7" s="31" t="str">
        <f>Etiquettes!$C$6</f>
        <v>France entière</v>
      </c>
      <c r="J7" s="31" t="s">
        <v>502</v>
      </c>
      <c r="K7" s="31"/>
      <c r="L7" s="4"/>
      <c r="O7" s="31" t="str">
        <f t="shared" si="0"/>
        <v>La transformation génère des pertes en eau</v>
      </c>
      <c r="P7" s="262"/>
    </row>
    <row r="8" spans="1:17">
      <c r="A8" s="4" t="str">
        <f>Secteurs!$B$9</f>
        <v>Fabrication d'autres produits</v>
      </c>
      <c r="B8" s="4" t="str">
        <f>Produits!$B$58</f>
        <v>Eau - Industrie alimentaire</v>
      </c>
      <c r="C8" s="29"/>
      <c r="E8" s="4" t="str">
        <f>Etiquettes!$C$5</f>
        <v>kt</v>
      </c>
      <c r="F8" s="4" t="str">
        <f>Etiquettes!$C$4</f>
        <v>2015-16:2019-20:2023-24</v>
      </c>
      <c r="G8" s="31" t="str">
        <f>Etiquettes!$C$3</f>
        <v>Pomme de terre</v>
      </c>
      <c r="I8" s="31" t="str">
        <f>Etiquettes!$C$6</f>
        <v>France entière</v>
      </c>
      <c r="J8" s="31" t="s">
        <v>502</v>
      </c>
      <c r="K8" s="31"/>
      <c r="L8" s="4"/>
      <c r="O8" s="31" t="str">
        <f t="shared" si="0"/>
        <v>La transformation génère des pertes en eau</v>
      </c>
      <c r="P8" s="262"/>
    </row>
    <row r="9" spans="1:17">
      <c r="A9" s="4" t="str">
        <f>Produits!$B$11</f>
        <v>Pommes de terre de primeurs, à l'état frais ou réfrigéré, du 1er janvier au 30 juin</v>
      </c>
      <c r="B9" s="4" t="str">
        <f>Secteurs!$B$15</f>
        <v>Restauration commerciale</v>
      </c>
      <c r="C9" s="29"/>
      <c r="E9" s="4" t="str">
        <f>Etiquettes!$C$5</f>
        <v>kt</v>
      </c>
      <c r="F9" s="4" t="str">
        <f>Etiquettes!$C$4</f>
        <v>2015-16:2019-20:2023-24</v>
      </c>
      <c r="G9" s="31" t="str">
        <f>Etiquettes!$C$3</f>
        <v>Pomme de terre</v>
      </c>
      <c r="I9" s="31" t="str">
        <f>Etiquettes!$C$6</f>
        <v>France entière</v>
      </c>
      <c r="J9" s="31" t="s">
        <v>504</v>
      </c>
      <c r="L9" s="4"/>
      <c r="O9" s="31" t="str">
        <f t="shared" si="0"/>
        <v>Les pommes de terre fraîches sont consommées en RHD</v>
      </c>
      <c r="P9" s="262" t="s">
        <v>505</v>
      </c>
    </row>
    <row r="10" spans="1:17">
      <c r="A10" s="4" t="str">
        <f>Produits!$B$11</f>
        <v>Pommes de terre de primeurs, à l'état frais ou réfrigéré, du 1er janvier au 30 juin</v>
      </c>
      <c r="B10" s="4" t="str">
        <f>Secteurs!$B$15</f>
        <v>Restauration commerciale</v>
      </c>
      <c r="C10" s="29"/>
      <c r="E10" s="4" t="str">
        <f>Etiquettes!$C$5</f>
        <v>kt</v>
      </c>
      <c r="F10" s="4" t="str">
        <f>Etiquettes!$C$4</f>
        <v>2015-16:2019-20:2023-24</v>
      </c>
      <c r="G10" s="31" t="str">
        <f>Etiquettes!$C$3</f>
        <v>Pomme de terre</v>
      </c>
      <c r="I10" s="31" t="str">
        <f>Etiquettes!$C$6</f>
        <v>France entière</v>
      </c>
      <c r="J10" s="31" t="s">
        <v>504</v>
      </c>
      <c r="L10" s="4"/>
      <c r="O10" s="31" t="str">
        <f t="shared" si="0"/>
        <v>Les pommes de terre fraîches sont consommées en RHD</v>
      </c>
      <c r="P10" s="262"/>
    </row>
    <row r="11" spans="1:17">
      <c r="A11" s="4" t="str">
        <f>Produits!$B$13</f>
        <v>Pommes de terre, à l'état frais ou réfrigéré (à l'excl. des pommes de terre de primeurs du 1er janvier au 30 juin, des pommes de terre de semence et des pommes de terre destinées à la fabrication de la fécule)</v>
      </c>
      <c r="B11" s="4" t="str">
        <f>Secteurs!$B$16</f>
        <v>Restauration collective</v>
      </c>
      <c r="C11" s="29"/>
      <c r="E11" s="4" t="str">
        <f>Etiquettes!$C$5</f>
        <v>kt</v>
      </c>
      <c r="F11" s="4" t="str">
        <f>Etiquettes!$C$4</f>
        <v>2015-16:2019-20:2023-24</v>
      </c>
      <c r="G11" s="31" t="str">
        <f>Etiquettes!$C$3</f>
        <v>Pomme de terre</v>
      </c>
      <c r="I11" s="31" t="str">
        <f>Etiquettes!$C$6</f>
        <v>France entière</v>
      </c>
      <c r="J11" s="31" t="s">
        <v>504</v>
      </c>
      <c r="L11" s="4"/>
      <c r="O11" s="31" t="str">
        <f t="shared" si="0"/>
        <v>Les pommes de terre fraîches sont consommées en RHD</v>
      </c>
      <c r="P11" s="262"/>
    </row>
    <row r="12" spans="1:17">
      <c r="A12" s="4" t="str">
        <f>Produits!$B$13</f>
        <v>Pommes de terre, à l'état frais ou réfrigéré (à l'excl. des pommes de terre de primeurs du 1er janvier au 30 juin, des pommes de terre de semence et des pommes de terre destinées à la fabrication de la fécule)</v>
      </c>
      <c r="B12" s="4" t="str">
        <f>Secteurs!$B$16</f>
        <v>Restauration collective</v>
      </c>
      <c r="D12" s="29"/>
      <c r="E12" s="4" t="str">
        <f>Etiquettes!$C$5</f>
        <v>kt</v>
      </c>
      <c r="F12" s="4" t="str">
        <f>Etiquettes!$C$4</f>
        <v>2015-16:2019-20:2023-24</v>
      </c>
      <c r="G12" s="31" t="str">
        <f>Etiquettes!$C$3</f>
        <v>Pomme de terre</v>
      </c>
      <c r="I12" s="31" t="str">
        <f>Etiquettes!$C$6</f>
        <v>France entière</v>
      </c>
      <c r="J12" s="31" t="s">
        <v>504</v>
      </c>
      <c r="O12" s="31" t="str">
        <f t="shared" si="0"/>
        <v>Les pommes de terre fraîches sont consommées en RHD</v>
      </c>
      <c r="P12" s="262"/>
    </row>
    <row r="13" spans="1:17">
      <c r="D13" s="32"/>
    </row>
    <row r="14" spans="1:17">
      <c r="D14" s="29"/>
    </row>
    <row r="15" spans="1:17">
      <c r="D15" s="29"/>
    </row>
    <row r="16" spans="1:17">
      <c r="D16" s="29"/>
    </row>
    <row r="17" spans="4:4">
      <c r="D17" s="29"/>
    </row>
    <row r="18" spans="4:4">
      <c r="D18" s="29"/>
    </row>
    <row r="19" spans="4:4">
      <c r="D19" s="29"/>
    </row>
  </sheetData>
  <mergeCells count="3">
    <mergeCell ref="P2:P3"/>
    <mergeCell ref="P4:P8"/>
    <mergeCell ref="P9:P1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A940-89F8-4612-A4B9-26694E809C78}">
  <sheetPr>
    <tabColor rgb="FF92D050"/>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K9" sqref="K9"/>
    </sheetView>
  </sheetViews>
  <sheetFormatPr baseColWidth="10" defaultColWidth="9.109375" defaultRowHeight="14.4"/>
  <cols>
    <col min="1" max="1" width="8.6640625" style="4" bestFit="1" customWidth="1"/>
    <col min="2" max="2" width="44.44140625" style="4" bestFit="1" customWidth="1"/>
    <col min="3" max="3" width="7.7773437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Secteurs!$B$2</f>
        <v>Récolte</v>
      </c>
      <c r="B2" s="4" t="str">
        <f>Produits!$B$4</f>
        <v>Plants certifiés de pommes de terre</v>
      </c>
      <c r="C2" s="29">
        <f>('Récolte - AGRESTE'!AL14+'Récolte - AGRESTE'!AL182)/10^4</f>
        <v>624.80449999999996</v>
      </c>
      <c r="E2" s="4" t="str">
        <f>Etiquettes!$C$5</f>
        <v>kt</v>
      </c>
      <c r="F2" s="4" t="str">
        <f>Etiquettes!$H$4</f>
        <v>2015-16</v>
      </c>
      <c r="G2" s="31" t="str">
        <f>Etiquettes!$C$3</f>
        <v>Pomme de terre</v>
      </c>
      <c r="H2" s="30" t="s">
        <v>24</v>
      </c>
      <c r="I2" s="31" t="str">
        <f>Etiquettes!$C$6</f>
        <v>France entière</v>
      </c>
      <c r="J2" s="31" t="s">
        <v>151</v>
      </c>
      <c r="K2" s="31"/>
      <c r="L2" s="4" t="str">
        <f>'Récolte - AGRESTE'!$B$6</f>
        <v>Agreste - Statistique agricole annuelle - SSP</v>
      </c>
      <c r="M2" s="31" t="str" cm="1">
        <f t="array" aca="1" ref="M2" ca="1">[2]!NOM_FEUILLE('Récolte - AGRESTE'!$C$8)</f>
        <v>Récolte - AGRESTE</v>
      </c>
      <c r="N2" s="30" t="str">
        <f>Etiquettes!$H$11</f>
        <v>Volume</v>
      </c>
      <c r="O2" s="31" t="str">
        <f>_xlfn.CONCAT(J2,IF(OR(ISBLANK(C2),ISERROR(C2)),"",_xlfn.CONCAT(" = ",MROUND(C2,1)," ",E2," (",L2,")")))</f>
        <v>Récolte de plants = 625 kt (Agreste - Statistique agricole annuelle - SSP)</v>
      </c>
    </row>
    <row r="3" spans="1:17">
      <c r="A3" s="4" t="str">
        <f>Secteurs!$B$2</f>
        <v>Récolte</v>
      </c>
      <c r="B3" s="4" t="str">
        <f>Produits!$B$5</f>
        <v>Dessus de plants de pommes de terre</v>
      </c>
      <c r="C3" s="29">
        <f>('Récolte - AGRESTE'!AL15+'Récolte - AGRESTE'!AL183)/10^4</f>
        <v>80.158100000000005</v>
      </c>
      <c r="E3" s="4" t="str">
        <f>Etiquettes!$C$5</f>
        <v>kt</v>
      </c>
      <c r="F3" s="4" t="str">
        <f>Etiquettes!$H$4</f>
        <v>2015-16</v>
      </c>
      <c r="G3" s="31" t="str">
        <f>Etiquettes!$C$3</f>
        <v>Pomme de terre</v>
      </c>
      <c r="H3" s="30" t="s">
        <v>24</v>
      </c>
      <c r="I3" s="31" t="str">
        <f>Etiquettes!$C$6</f>
        <v>France entière</v>
      </c>
      <c r="J3" s="31" t="s">
        <v>152</v>
      </c>
      <c r="K3" s="31"/>
      <c r="L3" s="4" t="str">
        <f>'Récolte - AGRESTE'!$B$6</f>
        <v>Agreste - Statistique agricole annuelle - SSP</v>
      </c>
      <c r="M3" s="31" t="str" cm="1">
        <f t="array" aca="1" ref="M3" ca="1">[2]!NOM_FEUILLE('Récolte - AGRESTE'!$C$8)</f>
        <v>Récolte - AGRESTE</v>
      </c>
      <c r="N3" s="30" t="str">
        <f>Etiquettes!$H$11</f>
        <v>Volume</v>
      </c>
      <c r="O3" s="31" t="str">
        <f t="shared" ref="O3:O16" si="0">_xlfn.CONCAT(J3,IF(OR(ISBLANK(C3),ISERROR(C3)),"",_xlfn.CONCAT(" = ",MROUND(C3,1)," ",E3," (",L3,")")))</f>
        <v>Récolte de dessus de plants = 80 kt (Agreste - Statistique agricole annuelle - SSP)</v>
      </c>
    </row>
    <row r="4" spans="1:17">
      <c r="A4" s="4" t="str">
        <f>Secteurs!$B$2</f>
        <v>Récolte</v>
      </c>
      <c r="B4" s="4" t="str">
        <f>Produits!$B$7</f>
        <v>Pommes de terre de féculerie</v>
      </c>
      <c r="C4" s="29">
        <f>('Récolte - AGRESTE'!AL16+'Récolte - AGRESTE'!AL184)/10^4</f>
        <v>926.34870000000001</v>
      </c>
      <c r="E4" s="4" t="str">
        <f>Etiquettes!$C$5</f>
        <v>kt</v>
      </c>
      <c r="F4" s="4" t="str">
        <f>Etiquettes!$H$4</f>
        <v>2015-16</v>
      </c>
      <c r="G4" s="31" t="str">
        <f>Etiquettes!$C$3</f>
        <v>Pomme de terre</v>
      </c>
      <c r="H4" s="30" t="s">
        <v>24</v>
      </c>
      <c r="I4" s="31" t="str">
        <f>Etiquettes!$C$6</f>
        <v>France entière</v>
      </c>
      <c r="J4" s="31" t="s">
        <v>153</v>
      </c>
      <c r="K4" s="31"/>
      <c r="L4" s="4" t="str">
        <f>'Récolte - AGRESTE'!$B$6</f>
        <v>Agreste - Statistique agricole annuelle - SSP</v>
      </c>
      <c r="M4" s="31" t="str" cm="1">
        <f t="array" aca="1" ref="M4" ca="1">[2]!NOM_FEUILLE('Récolte - AGRESTE'!$C$8)</f>
        <v>Récolte - AGRESTE</v>
      </c>
      <c r="N4" s="30" t="str">
        <f>Etiquettes!$H$11</f>
        <v>Volume</v>
      </c>
      <c r="O4" s="31" t="str">
        <f t="shared" si="0"/>
        <v>Récolte de pommes de terre de féculerie = 926 kt (Agreste - Statistique agricole annuelle - SSP)</v>
      </c>
    </row>
    <row r="5" spans="1:17">
      <c r="A5" s="4" t="str">
        <f>Secteurs!$B$2</f>
        <v>Récolte</v>
      </c>
      <c r="B5" s="4" t="str">
        <f>Produits!$B$10</f>
        <v>Pommes de terre primeurs ou nouvelles</v>
      </c>
      <c r="C5" s="29">
        <f>('Récolte - AGRESTE'!AL17+'Récolte - AGRESTE'!AL185)/10^4</f>
        <v>208.5651</v>
      </c>
      <c r="E5" s="4" t="str">
        <f>Etiquettes!$C$5</f>
        <v>kt</v>
      </c>
      <c r="F5" s="4" t="str">
        <f>Etiquettes!$H$4</f>
        <v>2015-16</v>
      </c>
      <c r="G5" s="31" t="str">
        <f>Etiquettes!$C$3</f>
        <v>Pomme de terre</v>
      </c>
      <c r="H5" s="30" t="s">
        <v>24</v>
      </c>
      <c r="I5" s="31" t="str">
        <f>Etiquettes!$C$6</f>
        <v>France entière</v>
      </c>
      <c r="J5" s="31" t="s">
        <v>154</v>
      </c>
      <c r="K5" s="31"/>
      <c r="L5" s="4" t="str">
        <f>'Récolte - AGRESTE'!$B$6</f>
        <v>Agreste - Statistique agricole annuelle - SSP</v>
      </c>
      <c r="M5" s="31" t="str" cm="1">
        <f t="array" aca="1" ref="M5" ca="1">[2]!NOM_FEUILLE('Récolte - AGRESTE'!$C$8)</f>
        <v>Récolte - AGRESTE</v>
      </c>
      <c r="N5" s="30" t="str">
        <f>Etiquettes!$H$11</f>
        <v>Volume</v>
      </c>
      <c r="O5" s="31" t="str">
        <f t="shared" si="0"/>
        <v>Récolte de pommes de terre primeurs ou nouvelles = 209 kt (Agreste - Statistique agricole annuelle - SSP)</v>
      </c>
    </row>
    <row r="6" spans="1:17">
      <c r="A6" s="4" t="str">
        <f>Secteurs!$B$2</f>
        <v>Récolte</v>
      </c>
      <c r="B6" s="4" t="str">
        <f>Produits!$B$12</f>
        <v>Pommes de terre de conservation ou demi-saison</v>
      </c>
      <c r="C6" s="29">
        <f>('Récolte - AGRESTE'!AL18+'Récolte - AGRESTE'!AL186)/10^4</f>
        <v>5333.0699000000004</v>
      </c>
      <c r="E6" s="4" t="str">
        <f>Etiquettes!$C$5</f>
        <v>kt</v>
      </c>
      <c r="F6" s="4" t="str">
        <f>Etiquettes!$H$4</f>
        <v>2015-16</v>
      </c>
      <c r="G6" s="31" t="str">
        <f>Etiquettes!$C$3</f>
        <v>Pomme de terre</v>
      </c>
      <c r="H6" s="30" t="s">
        <v>24</v>
      </c>
      <c r="I6" s="31" t="str">
        <f>Etiquettes!$C$6</f>
        <v>France entière</v>
      </c>
      <c r="J6" s="31" t="s">
        <v>155</v>
      </c>
      <c r="K6" s="31"/>
      <c r="L6" s="4" t="str">
        <f>'Récolte - AGRESTE'!$B$6</f>
        <v>Agreste - Statistique agricole annuelle - SSP</v>
      </c>
      <c r="M6" s="31" t="str" cm="1">
        <f t="array" aca="1" ref="M6" ca="1">[2]!NOM_FEUILLE('Récolte - AGRESTE'!$C$8)</f>
        <v>Récolte - AGRESTE</v>
      </c>
      <c r="N6" s="30" t="str">
        <f>Etiquettes!$H$11</f>
        <v>Volume</v>
      </c>
      <c r="O6" s="31" t="str">
        <f t="shared" si="0"/>
        <v>Récolte de pommes de terre de conservation ou demi-saison = 5333 kt (Agreste - Statistique agricole annuelle - SSP)</v>
      </c>
    </row>
    <row r="7" spans="1:17">
      <c r="A7" s="4" t="str">
        <f>Secteurs!$B$2</f>
        <v>Récolte</v>
      </c>
      <c r="B7" s="4" t="str">
        <f>Produits!$B$4</f>
        <v>Plants certifiés de pommes de terre</v>
      </c>
      <c r="C7" s="29">
        <f>('Récolte - AGRESTE'!AP14+'Récolte - AGRESTE'!AP182)/10^4</f>
        <v>700.98159999999996</v>
      </c>
      <c r="E7" s="4" t="str">
        <f>Etiquettes!$C$5</f>
        <v>kt</v>
      </c>
      <c r="F7" s="4" t="str">
        <f>Etiquettes!$I$4</f>
        <v>2019-20</v>
      </c>
      <c r="G7" s="31" t="str">
        <f>Etiquettes!$C$3</f>
        <v>Pomme de terre</v>
      </c>
      <c r="H7" s="30" t="s">
        <v>25</v>
      </c>
      <c r="I7" s="31" t="str">
        <f>Etiquettes!$C$6</f>
        <v>France entière</v>
      </c>
      <c r="J7" s="31" t="s">
        <v>151</v>
      </c>
      <c r="K7" s="31"/>
      <c r="L7" s="4" t="str">
        <f>'Récolte - AGRESTE'!$B$6</f>
        <v>Agreste - Statistique agricole annuelle - SSP</v>
      </c>
      <c r="M7" s="31" t="str" cm="1">
        <f t="array" aca="1" ref="M7" ca="1">[2]!NOM_FEUILLE('Récolte - AGRESTE'!$C$8)</f>
        <v>Récolte - AGRESTE</v>
      </c>
      <c r="N7" s="30" t="str">
        <f>Etiquettes!$H$11</f>
        <v>Volume</v>
      </c>
      <c r="O7" s="31" t="str">
        <f t="shared" si="0"/>
        <v>Récolte de plants = 701 kt (Agreste - Statistique agricole annuelle - SSP)</v>
      </c>
    </row>
    <row r="8" spans="1:17">
      <c r="A8" s="4" t="str">
        <f>Secteurs!$B$2</f>
        <v>Récolte</v>
      </c>
      <c r="B8" s="4" t="str">
        <f>Produits!$B$5</f>
        <v>Dessus de plants de pommes de terre</v>
      </c>
      <c r="C8" s="29">
        <f>('Récolte - AGRESTE'!AP15+'Récolte - AGRESTE'!AP183)/10^4</f>
        <v>94.579499999999996</v>
      </c>
      <c r="E8" s="4" t="str">
        <f>Etiquettes!$C$5</f>
        <v>kt</v>
      </c>
      <c r="F8" s="4" t="str">
        <f>Etiquettes!$I$4</f>
        <v>2019-20</v>
      </c>
      <c r="G8" s="31" t="str">
        <f>Etiquettes!$C$3</f>
        <v>Pomme de terre</v>
      </c>
      <c r="H8" s="30" t="s">
        <v>25</v>
      </c>
      <c r="I8" s="31" t="str">
        <f>Etiquettes!$C$6</f>
        <v>France entière</v>
      </c>
      <c r="J8" s="31" t="s">
        <v>152</v>
      </c>
      <c r="K8" s="31"/>
      <c r="L8" s="4" t="str">
        <f>'Récolte - AGRESTE'!$B$6</f>
        <v>Agreste - Statistique agricole annuelle - SSP</v>
      </c>
      <c r="M8" s="31" t="str" cm="1">
        <f t="array" aca="1" ref="M8" ca="1">[2]!NOM_FEUILLE('Récolte - AGRESTE'!$C$8)</f>
        <v>Récolte - AGRESTE</v>
      </c>
      <c r="N8" s="30" t="str">
        <f>Etiquettes!$H$11</f>
        <v>Volume</v>
      </c>
      <c r="O8" s="31" t="str">
        <f t="shared" si="0"/>
        <v>Récolte de dessus de plants = 95 kt (Agreste - Statistique agricole annuelle - SSP)</v>
      </c>
    </row>
    <row r="9" spans="1:17">
      <c r="A9" s="4" t="str">
        <f>Secteurs!$B$2</f>
        <v>Récolte</v>
      </c>
      <c r="B9" s="4" t="str">
        <f>Produits!$B$7</f>
        <v>Pommes de terre de féculerie</v>
      </c>
      <c r="C9" s="29">
        <f>('Récolte - AGRESTE'!AP16+'Récolte - AGRESTE'!AP184)/10^4</f>
        <v>958.60350000000005</v>
      </c>
      <c r="E9" s="4" t="str">
        <f>Etiquettes!$C$5</f>
        <v>kt</v>
      </c>
      <c r="F9" s="4" t="str">
        <f>Etiquettes!$I$4</f>
        <v>2019-20</v>
      </c>
      <c r="G9" s="31" t="str">
        <f>Etiquettes!$C$3</f>
        <v>Pomme de terre</v>
      </c>
      <c r="H9" s="30" t="s">
        <v>25</v>
      </c>
      <c r="I9" s="31" t="str">
        <f>Etiquettes!$C$6</f>
        <v>France entière</v>
      </c>
      <c r="J9" s="31" t="s">
        <v>153</v>
      </c>
      <c r="K9" s="31"/>
      <c r="L9" s="4" t="str">
        <f>'Récolte - AGRESTE'!$B$6</f>
        <v>Agreste - Statistique agricole annuelle - SSP</v>
      </c>
      <c r="M9" s="31" t="str" cm="1">
        <f t="array" aca="1" ref="M9" ca="1">[2]!NOM_FEUILLE('Récolte - AGRESTE'!$C$8)</f>
        <v>Récolte - AGRESTE</v>
      </c>
      <c r="N9" s="30" t="str">
        <f>Etiquettes!$H$11</f>
        <v>Volume</v>
      </c>
      <c r="O9" s="31" t="str">
        <f t="shared" si="0"/>
        <v>Récolte de pommes de terre de féculerie = 959 kt (Agreste - Statistique agricole annuelle - SSP)</v>
      </c>
    </row>
    <row r="10" spans="1:17">
      <c r="A10" s="4" t="str">
        <f>Secteurs!$B$2</f>
        <v>Récolte</v>
      </c>
      <c r="B10" s="4" t="str">
        <f>Produits!$B$10</f>
        <v>Pommes de terre primeurs ou nouvelles</v>
      </c>
      <c r="C10" s="29">
        <f>('Récolte - AGRESTE'!AP17+'Récolte - AGRESTE'!AP185)/10^4</f>
        <v>384.10969999999998</v>
      </c>
      <c r="E10" s="4" t="str">
        <f>Etiquettes!$C$5</f>
        <v>kt</v>
      </c>
      <c r="F10" s="4" t="str">
        <f>Etiquettes!$I$4</f>
        <v>2019-20</v>
      </c>
      <c r="G10" s="31" t="str">
        <f>Etiquettes!$C$3</f>
        <v>Pomme de terre</v>
      </c>
      <c r="H10" s="30" t="s">
        <v>25</v>
      </c>
      <c r="I10" s="31" t="str">
        <f>Etiquettes!$C$6</f>
        <v>France entière</v>
      </c>
      <c r="J10" s="31" t="s">
        <v>154</v>
      </c>
      <c r="K10" s="31"/>
      <c r="L10" s="4" t="str">
        <f>'Récolte - AGRESTE'!$B$6</f>
        <v>Agreste - Statistique agricole annuelle - SSP</v>
      </c>
      <c r="M10" s="31" t="str" cm="1">
        <f t="array" aca="1" ref="M10" ca="1">[2]!NOM_FEUILLE('Récolte - AGRESTE'!$C$8)</f>
        <v>Récolte - AGRESTE</v>
      </c>
      <c r="N10" s="30" t="str">
        <f>Etiquettes!$H$11</f>
        <v>Volume</v>
      </c>
      <c r="O10" s="31" t="str">
        <f t="shared" si="0"/>
        <v>Récolte de pommes de terre primeurs ou nouvelles = 384 kt (Agreste - Statistique agricole annuelle - SSP)</v>
      </c>
    </row>
    <row r="11" spans="1:17">
      <c r="A11" s="4" t="str">
        <f>Secteurs!$B$2</f>
        <v>Récolte</v>
      </c>
      <c r="B11" s="4" t="str">
        <f>Produits!$B$12</f>
        <v>Pommes de terre de conservation ou demi-saison</v>
      </c>
      <c r="C11" s="29">
        <f>('Récolte - AGRESTE'!AP18+'Récolte - AGRESTE'!AP186)/10^4</f>
        <v>6551.4153999999999</v>
      </c>
      <c r="E11" s="4" t="str">
        <f>Etiquettes!$C$5</f>
        <v>kt</v>
      </c>
      <c r="F11" s="4" t="str">
        <f>Etiquettes!$I$4</f>
        <v>2019-20</v>
      </c>
      <c r="G11" s="31" t="str">
        <f>Etiquettes!$C$3</f>
        <v>Pomme de terre</v>
      </c>
      <c r="H11" s="30" t="s">
        <v>25</v>
      </c>
      <c r="I11" s="31" t="str">
        <f>Etiquettes!$C$6</f>
        <v>France entière</v>
      </c>
      <c r="J11" s="31" t="s">
        <v>155</v>
      </c>
      <c r="K11" s="31"/>
      <c r="L11" s="4" t="str">
        <f>'Récolte - AGRESTE'!$B$6</f>
        <v>Agreste - Statistique agricole annuelle - SSP</v>
      </c>
      <c r="M11" s="31" t="str" cm="1">
        <f t="array" aca="1" ref="M11" ca="1">[2]!NOM_FEUILLE('Récolte - AGRESTE'!$C$8)</f>
        <v>Récolte - AGRESTE</v>
      </c>
      <c r="N11" s="30" t="str">
        <f>Etiquettes!$H$11</f>
        <v>Volume</v>
      </c>
      <c r="O11" s="31" t="str">
        <f t="shared" si="0"/>
        <v>Récolte de pommes de terre de conservation ou demi-saison = 6551 kt (Agreste - Statistique agricole annuelle - SSP)</v>
      </c>
    </row>
    <row r="12" spans="1:17">
      <c r="A12" s="4" t="str">
        <f>Secteurs!$B$2</f>
        <v>Récolte</v>
      </c>
      <c r="B12" s="4" t="str">
        <f>Produits!$B$4</f>
        <v>Plants certifiés de pommes de terre</v>
      </c>
      <c r="C12" s="29">
        <f>('Récolte - AGRESTE'!AT14+'Récolte - AGRESTE'!AT182)/10^4</f>
        <v>634.69320000000005</v>
      </c>
      <c r="E12" s="4" t="str">
        <f>Etiquettes!$C$5</f>
        <v>kt</v>
      </c>
      <c r="F12" s="4" t="str">
        <f>Etiquettes!$J$4</f>
        <v>2023-24</v>
      </c>
      <c r="G12" s="31" t="str">
        <f>Etiquettes!$C$3</f>
        <v>Pomme de terre</v>
      </c>
      <c r="H12" s="30" t="s">
        <v>26</v>
      </c>
      <c r="I12" s="31" t="str">
        <f>Etiquettes!$C$6</f>
        <v>France entière</v>
      </c>
      <c r="J12" s="31" t="s">
        <v>151</v>
      </c>
      <c r="K12" s="31"/>
      <c r="L12" s="4" t="str">
        <f>'Récolte - AGRESTE'!$B$6</f>
        <v>Agreste - Statistique agricole annuelle - SSP</v>
      </c>
      <c r="M12" s="31" t="str" cm="1">
        <f t="array" aca="1" ref="M12" ca="1">[2]!NOM_FEUILLE('Récolte - AGRESTE'!$C$8)</f>
        <v>Récolte - AGRESTE</v>
      </c>
      <c r="N12" s="30" t="str">
        <f>Etiquettes!$H$11</f>
        <v>Volume</v>
      </c>
      <c r="O12" s="31" t="str">
        <f t="shared" si="0"/>
        <v>Récolte de plants = 635 kt (Agreste - Statistique agricole annuelle - SSP)</v>
      </c>
    </row>
    <row r="13" spans="1:17">
      <c r="A13" s="4" t="str">
        <f>Secteurs!$B$2</f>
        <v>Récolte</v>
      </c>
      <c r="B13" s="4" t="str">
        <f>Produits!$B$5</f>
        <v>Dessus de plants de pommes de terre</v>
      </c>
      <c r="C13" s="29">
        <f>('Récolte - AGRESTE'!AT15+'Récolte - AGRESTE'!AT183)/10^4</f>
        <v>102.3574</v>
      </c>
      <c r="E13" s="4" t="str">
        <f>Etiquettes!$C$5</f>
        <v>kt</v>
      </c>
      <c r="F13" s="4" t="str">
        <f>Etiquettes!$J$4</f>
        <v>2023-24</v>
      </c>
      <c r="G13" s="31" t="str">
        <f>Etiquettes!$C$3</f>
        <v>Pomme de terre</v>
      </c>
      <c r="H13" s="30" t="s">
        <v>26</v>
      </c>
      <c r="I13" s="31" t="str">
        <f>Etiquettes!$C$6</f>
        <v>France entière</v>
      </c>
      <c r="J13" s="31" t="s">
        <v>152</v>
      </c>
      <c r="K13" s="31"/>
      <c r="L13" s="4" t="str">
        <f>'Récolte - AGRESTE'!$B$6</f>
        <v>Agreste - Statistique agricole annuelle - SSP</v>
      </c>
      <c r="M13" s="31" t="str" cm="1">
        <f t="array" aca="1" ref="M13" ca="1">[2]!NOM_FEUILLE('Récolte - AGRESTE'!$C$8)</f>
        <v>Récolte - AGRESTE</v>
      </c>
      <c r="N13" s="30" t="str">
        <f>Etiquettes!$H$11</f>
        <v>Volume</v>
      </c>
      <c r="O13" s="31" t="str">
        <f t="shared" si="0"/>
        <v>Récolte de dessus de plants = 102 kt (Agreste - Statistique agricole annuelle - SSP)</v>
      </c>
    </row>
    <row r="14" spans="1:17">
      <c r="A14" s="4" t="str">
        <f>Secteurs!$B$2</f>
        <v>Récolte</v>
      </c>
      <c r="B14" s="4" t="str">
        <f>Produits!$B$7</f>
        <v>Pommes de terre de féculerie</v>
      </c>
      <c r="C14" s="29">
        <f>('Récolte - AGRESTE'!AT16+'Récolte - AGRESTE'!AT184)/10^4</f>
        <v>726.07669999999996</v>
      </c>
      <c r="E14" s="4" t="str">
        <f>Etiquettes!$C$5</f>
        <v>kt</v>
      </c>
      <c r="F14" s="4" t="str">
        <f>Etiquettes!$J$4</f>
        <v>2023-24</v>
      </c>
      <c r="G14" s="31" t="str">
        <f>Etiquettes!$C$3</f>
        <v>Pomme de terre</v>
      </c>
      <c r="H14" s="30" t="s">
        <v>26</v>
      </c>
      <c r="I14" s="31" t="str">
        <f>Etiquettes!$C$6</f>
        <v>France entière</v>
      </c>
      <c r="J14" s="31" t="s">
        <v>153</v>
      </c>
      <c r="K14" s="31"/>
      <c r="L14" s="4" t="str">
        <f>'Récolte - AGRESTE'!$B$6</f>
        <v>Agreste - Statistique agricole annuelle - SSP</v>
      </c>
      <c r="M14" s="31" t="str" cm="1">
        <f t="array" aca="1" ref="M14" ca="1">[2]!NOM_FEUILLE('Récolte - AGRESTE'!$C$8)</f>
        <v>Récolte - AGRESTE</v>
      </c>
      <c r="N14" s="30" t="str">
        <f>Etiquettes!$H$11</f>
        <v>Volume</v>
      </c>
      <c r="O14" s="31" t="str">
        <f t="shared" si="0"/>
        <v>Récolte de pommes de terre de féculerie = 726 kt (Agreste - Statistique agricole annuelle - SSP)</v>
      </c>
    </row>
    <row r="15" spans="1:17">
      <c r="A15" s="4" t="str">
        <f>Secteurs!$B$2</f>
        <v>Récolte</v>
      </c>
      <c r="B15" s="4" t="str">
        <f>Produits!$B$10</f>
        <v>Pommes de terre primeurs ou nouvelles</v>
      </c>
      <c r="C15" s="29">
        <f>('Récolte - AGRESTE'!AT17+'Récolte - AGRESTE'!AT185)/10^4</f>
        <v>419.83370000000002</v>
      </c>
      <c r="E15" s="4" t="str">
        <f>Etiquettes!$C$5</f>
        <v>kt</v>
      </c>
      <c r="F15" s="4" t="str">
        <f>Etiquettes!$J$4</f>
        <v>2023-24</v>
      </c>
      <c r="G15" s="31" t="str">
        <f>Etiquettes!$C$3</f>
        <v>Pomme de terre</v>
      </c>
      <c r="H15" s="30" t="s">
        <v>26</v>
      </c>
      <c r="I15" s="31" t="str">
        <f>Etiquettes!$C$6</f>
        <v>France entière</v>
      </c>
      <c r="J15" s="31" t="s">
        <v>154</v>
      </c>
      <c r="K15" s="31"/>
      <c r="L15" s="4" t="str">
        <f>'Récolte - AGRESTE'!$B$6</f>
        <v>Agreste - Statistique agricole annuelle - SSP</v>
      </c>
      <c r="M15" s="31" t="str" cm="1">
        <f t="array" aca="1" ref="M15" ca="1">[2]!NOM_FEUILLE('Récolte - AGRESTE'!$C$8)</f>
        <v>Récolte - AGRESTE</v>
      </c>
      <c r="N15" s="30" t="str">
        <f>Etiquettes!$H$11</f>
        <v>Volume</v>
      </c>
      <c r="O15" s="31" t="str">
        <f t="shared" si="0"/>
        <v>Récolte de pommes de terre primeurs ou nouvelles = 420 kt (Agreste - Statistique agricole annuelle - SSP)</v>
      </c>
    </row>
    <row r="16" spans="1:17">
      <c r="A16" s="4" t="str">
        <f>Secteurs!$B$2</f>
        <v>Récolte</v>
      </c>
      <c r="B16" s="4" t="str">
        <f>Produits!$B$12</f>
        <v>Pommes de terre de conservation ou demi-saison</v>
      </c>
      <c r="C16" s="29">
        <f>('Récolte - AGRESTE'!AT18+'Récolte - AGRESTE'!AT186)/10^4</f>
        <v>6723.5330000000004</v>
      </c>
      <c r="E16" s="4" t="str">
        <f>Etiquettes!$C$5</f>
        <v>kt</v>
      </c>
      <c r="F16" s="4" t="str">
        <f>Etiquettes!$J$4</f>
        <v>2023-24</v>
      </c>
      <c r="G16" s="31" t="str">
        <f>Etiquettes!$C$3</f>
        <v>Pomme de terre</v>
      </c>
      <c r="H16" s="30" t="s">
        <v>26</v>
      </c>
      <c r="I16" s="31" t="str">
        <f>Etiquettes!$C$6</f>
        <v>France entière</v>
      </c>
      <c r="J16" s="31" t="s">
        <v>155</v>
      </c>
      <c r="K16" s="31"/>
      <c r="L16" s="4" t="str">
        <f>'Récolte - AGRESTE'!$B$6</f>
        <v>Agreste - Statistique agricole annuelle - SSP</v>
      </c>
      <c r="M16" s="31" t="str" cm="1">
        <f t="array" aca="1" ref="M16" ca="1">[2]!NOM_FEUILLE('Récolte - AGRESTE'!$C$8)</f>
        <v>Récolte - AGRESTE</v>
      </c>
      <c r="N16" s="30" t="str">
        <f>Etiquettes!$H$11</f>
        <v>Volume</v>
      </c>
      <c r="O16" s="31" t="str">
        <f t="shared" si="0"/>
        <v>Récolte de pommes de terre de conservation ou demi-saison = 6724 kt (Agreste - Statistique agricole annuelle - SSP)</v>
      </c>
    </row>
    <row r="17" spans="3:15">
      <c r="C17" s="29"/>
      <c r="L17" s="4"/>
      <c r="O17" s="30"/>
    </row>
    <row r="18" spans="3:15">
      <c r="C18" s="29"/>
      <c r="J18" s="31"/>
      <c r="K18" s="31"/>
      <c r="L18" s="4"/>
      <c r="O18" s="30"/>
    </row>
    <row r="19" spans="3:15">
      <c r="C19" s="32"/>
      <c r="K19" s="31"/>
      <c r="L19" s="4"/>
      <c r="O19" s="30"/>
    </row>
    <row r="20" spans="3:15">
      <c r="C20" s="29"/>
      <c r="K20" s="31"/>
      <c r="L20" s="4"/>
      <c r="O20" s="30"/>
    </row>
    <row r="21" spans="3:15">
      <c r="C21" s="29"/>
      <c r="K21" s="31"/>
      <c r="L21" s="4"/>
      <c r="O21" s="30"/>
    </row>
    <row r="22" spans="3:15">
      <c r="C22" s="29"/>
      <c r="I22" s="4"/>
      <c r="K22" s="31"/>
      <c r="L22" s="4"/>
      <c r="O22" s="30"/>
    </row>
    <row r="23" spans="3:15">
      <c r="C23" s="29"/>
      <c r="I23" s="4"/>
      <c r="L23" s="4"/>
      <c r="O23" s="30"/>
    </row>
    <row r="24" spans="3:15">
      <c r="C24" s="29"/>
      <c r="I24" s="4"/>
      <c r="L24" s="4"/>
      <c r="O24" s="30"/>
    </row>
    <row r="25" spans="3:15">
      <c r="C25" s="29"/>
      <c r="I25" s="4"/>
      <c r="L25" s="4"/>
      <c r="O25" s="30"/>
    </row>
    <row r="26" spans="3:15">
      <c r="D26" s="29"/>
    </row>
    <row r="27" spans="3:15">
      <c r="D27" s="32"/>
    </row>
    <row r="28" spans="3:15">
      <c r="D28" s="29"/>
    </row>
    <row r="29" spans="3:15">
      <c r="D29" s="29"/>
    </row>
    <row r="30" spans="3:15">
      <c r="D30" s="29"/>
    </row>
    <row r="31" spans="3:15">
      <c r="D31" s="29"/>
    </row>
    <row r="32" spans="3:15">
      <c r="D32" s="29"/>
    </row>
    <row r="33" spans="4:4">
      <c r="D33" s="29"/>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EF6F-8150-49A3-AD2A-45D3B8681447}">
  <sheetPr>
    <tabColor rgb="FFFFC000"/>
  </sheetPr>
  <dimension ref="A1:BH253"/>
  <sheetViews>
    <sheetView workbookViewId="0">
      <pane xSplit="4" ySplit="13" topLeftCell="E14" activePane="bottomRight" state="frozen"/>
      <selection sqref="A1:B1"/>
      <selection pane="topRight" sqref="A1:B1"/>
      <selection pane="bottomLeft" sqref="A1:B1"/>
      <selection pane="bottomRight" activeCell="AU182" sqref="AU182"/>
    </sheetView>
  </sheetViews>
  <sheetFormatPr baseColWidth="10" defaultRowHeight="14.4"/>
  <cols>
    <col min="1" max="1" width="12.109375" style="41" customWidth="1"/>
    <col min="2" max="2" width="39.5546875" style="41" customWidth="1"/>
    <col min="3" max="3" width="11.5546875" style="21"/>
    <col min="4" max="4" width="50.33203125" style="21" customWidth="1"/>
    <col min="5" max="18" width="15.6640625" style="21" hidden="1" customWidth="1"/>
    <col min="19" max="32" width="8.6640625" style="21" hidden="1" customWidth="1"/>
    <col min="33" max="37" width="15.6640625" style="21" hidden="1" customWidth="1"/>
    <col min="38" max="38" width="15.6640625" style="21" customWidth="1"/>
    <col min="39" max="41" width="15.6640625" style="21" hidden="1" customWidth="1"/>
    <col min="42" max="42" width="15.6640625" style="21" customWidth="1"/>
    <col min="43" max="45" width="15.6640625" style="21" hidden="1" customWidth="1"/>
    <col min="46" max="60" width="15.6640625" style="21" customWidth="1"/>
    <col min="61" max="61" width="14.6640625" style="21" customWidth="1"/>
    <col min="62" max="16384" width="11.5546875" style="21"/>
  </cols>
  <sheetData>
    <row r="1" spans="1:60" s="41" customFormat="1" ht="15" thickBot="1">
      <c r="A1" s="263" t="s">
        <v>194</v>
      </c>
      <c r="B1" s="264"/>
    </row>
    <row r="2" spans="1:60" s="41" customFormat="1">
      <c r="A2" s="42" t="s">
        <v>195</v>
      </c>
      <c r="B2" s="43" t="s">
        <v>196</v>
      </c>
    </row>
    <row r="3" spans="1:60" s="41" customFormat="1">
      <c r="A3" s="44" t="s">
        <v>10</v>
      </c>
      <c r="B3" s="45" t="s">
        <v>197</v>
      </c>
    </row>
    <row r="4" spans="1:60" s="41" customFormat="1">
      <c r="A4" s="44" t="s">
        <v>22</v>
      </c>
      <c r="B4" s="45" t="s">
        <v>40</v>
      </c>
    </row>
    <row r="5" spans="1:60" s="41" customFormat="1">
      <c r="A5" s="44" t="s">
        <v>20</v>
      </c>
      <c r="B5" s="45" t="s">
        <v>198</v>
      </c>
    </row>
    <row r="6" spans="1:60" s="41" customFormat="1">
      <c r="A6" s="44" t="s">
        <v>28</v>
      </c>
      <c r="B6" s="4" t="s">
        <v>150</v>
      </c>
    </row>
    <row r="7" spans="1:60" s="41" customFormat="1" ht="15" thickBot="1">
      <c r="A7" s="46" t="s">
        <v>193</v>
      </c>
      <c r="B7" s="47" t="s">
        <v>199</v>
      </c>
    </row>
    <row r="8" spans="1:60" ht="19.8">
      <c r="C8" s="20" t="s">
        <v>58</v>
      </c>
      <c r="E8" s="22"/>
      <c r="F8" s="22"/>
      <c r="G8" s="22"/>
      <c r="H8" s="22"/>
      <c r="I8" s="22"/>
      <c r="J8" s="22"/>
      <c r="K8" s="22"/>
      <c r="L8" s="22"/>
      <c r="M8" s="22"/>
      <c r="N8" s="22"/>
      <c r="O8" s="22"/>
      <c r="P8" s="22"/>
      <c r="Q8" s="22"/>
      <c r="R8" s="22"/>
      <c r="S8" s="23"/>
      <c r="T8" s="23"/>
      <c r="U8" s="23"/>
      <c r="V8" s="23"/>
      <c r="W8" s="23"/>
      <c r="X8" s="23"/>
      <c r="Y8" s="23"/>
      <c r="Z8" s="23"/>
      <c r="AA8" s="23"/>
      <c r="AB8" s="23"/>
      <c r="AC8" s="23"/>
      <c r="AD8" s="23"/>
      <c r="AE8" s="23"/>
      <c r="AF8" s="23"/>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row>
    <row r="9" spans="1:60" ht="15.6">
      <c r="C9" s="24" t="s">
        <v>59</v>
      </c>
      <c r="E9" s="22"/>
      <c r="F9" s="22"/>
      <c r="G9" s="22"/>
      <c r="H9" s="22"/>
      <c r="I9" s="22"/>
      <c r="J9" s="22"/>
      <c r="K9" s="22"/>
      <c r="L9" s="22"/>
      <c r="M9" s="22"/>
      <c r="N9" s="22"/>
      <c r="O9" s="22"/>
      <c r="P9" s="22"/>
      <c r="Q9" s="22"/>
      <c r="R9" s="22"/>
      <c r="S9" s="23"/>
      <c r="T9" s="23"/>
      <c r="U9" s="23"/>
      <c r="V9" s="23"/>
      <c r="W9" s="23"/>
      <c r="X9" s="23"/>
      <c r="Y9" s="23"/>
      <c r="Z9" s="23"/>
      <c r="AA9" s="23"/>
      <c r="AB9" s="23"/>
      <c r="AC9" s="23"/>
      <c r="AD9" s="23"/>
      <c r="AE9" s="23"/>
      <c r="AF9" s="23"/>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row>
    <row r="10" spans="1:60">
      <c r="C10" s="21" t="s">
        <v>60</v>
      </c>
      <c r="E10" s="22"/>
      <c r="F10" s="22"/>
      <c r="G10" s="22"/>
      <c r="H10" s="22"/>
      <c r="I10" s="22"/>
      <c r="J10" s="22"/>
      <c r="K10" s="22"/>
      <c r="L10" s="22"/>
      <c r="M10" s="22"/>
      <c r="N10" s="22"/>
      <c r="O10" s="22"/>
      <c r="P10" s="22"/>
      <c r="Q10" s="22"/>
      <c r="R10" s="22"/>
      <c r="S10" s="23"/>
      <c r="T10" s="23"/>
      <c r="U10" s="23"/>
      <c r="V10" s="23"/>
      <c r="W10" s="23"/>
      <c r="X10" s="23"/>
      <c r="Y10" s="23"/>
      <c r="Z10" s="23"/>
      <c r="AA10" s="23"/>
      <c r="AB10" s="23"/>
      <c r="AC10" s="23"/>
      <c r="AD10" s="23"/>
      <c r="AE10" s="23"/>
      <c r="AF10" s="23"/>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row>
    <row r="11" spans="1:60">
      <c r="C11" s="21" t="s">
        <v>61</v>
      </c>
      <c r="E11" s="22"/>
      <c r="F11" s="22"/>
      <c r="G11" s="22"/>
      <c r="H11" s="22"/>
      <c r="I11" s="22"/>
      <c r="J11" s="22"/>
      <c r="K11" s="22"/>
      <c r="L11" s="22"/>
      <c r="M11" s="22"/>
      <c r="N11" s="22"/>
      <c r="O11" s="22"/>
      <c r="P11" s="22"/>
      <c r="Q11" s="22"/>
      <c r="R11" s="22"/>
      <c r="S11" s="23"/>
      <c r="T11" s="23"/>
      <c r="U11" s="23"/>
      <c r="V11" s="23"/>
      <c r="W11" s="23"/>
      <c r="X11" s="23"/>
      <c r="Y11" s="23"/>
      <c r="Z11" s="23"/>
      <c r="AA11" s="23"/>
      <c r="AB11" s="23"/>
      <c r="AC11" s="23"/>
      <c r="AD11" s="23"/>
      <c r="AE11" s="23"/>
      <c r="AF11" s="23"/>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row>
    <row r="12" spans="1:60">
      <c r="E12" s="22"/>
      <c r="F12" s="22"/>
      <c r="G12" s="22"/>
      <c r="H12" s="22"/>
      <c r="I12" s="22"/>
      <c r="J12" s="22"/>
      <c r="K12" s="22"/>
      <c r="L12" s="22"/>
      <c r="M12" s="22"/>
      <c r="N12" s="22"/>
      <c r="O12" s="22"/>
      <c r="P12" s="22"/>
      <c r="Q12" s="22"/>
      <c r="R12" s="22"/>
      <c r="S12" s="23"/>
      <c r="T12" s="23"/>
      <c r="U12" s="23"/>
      <c r="V12" s="23"/>
      <c r="W12" s="23"/>
      <c r="X12" s="23"/>
      <c r="Y12" s="23"/>
      <c r="Z12" s="23"/>
      <c r="AA12" s="23"/>
      <c r="AB12" s="23"/>
      <c r="AC12" s="23"/>
      <c r="AD12" s="23"/>
      <c r="AE12" s="23"/>
      <c r="AF12" s="23"/>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row>
    <row r="13" spans="1:60">
      <c r="C13" s="21" t="s">
        <v>62</v>
      </c>
      <c r="D13" s="21" t="s">
        <v>63</v>
      </c>
      <c r="E13" s="22" t="s">
        <v>64</v>
      </c>
      <c r="F13" s="22" t="s">
        <v>65</v>
      </c>
      <c r="G13" s="22" t="s">
        <v>66</v>
      </c>
      <c r="H13" s="22" t="s">
        <v>67</v>
      </c>
      <c r="I13" s="22" t="s">
        <v>68</v>
      </c>
      <c r="J13" s="22" t="s">
        <v>69</v>
      </c>
      <c r="K13" s="22" t="s">
        <v>70</v>
      </c>
      <c r="L13" s="22" t="s">
        <v>71</v>
      </c>
      <c r="M13" s="22" t="s">
        <v>72</v>
      </c>
      <c r="N13" s="22" t="s">
        <v>73</v>
      </c>
      <c r="O13" s="22" t="s">
        <v>74</v>
      </c>
      <c r="P13" s="22" t="s">
        <v>75</v>
      </c>
      <c r="Q13" s="22" t="s">
        <v>76</v>
      </c>
      <c r="R13" s="22" t="s">
        <v>77</v>
      </c>
      <c r="S13" s="23" t="s">
        <v>78</v>
      </c>
      <c r="T13" s="23" t="s">
        <v>79</v>
      </c>
      <c r="U13" s="23" t="s">
        <v>80</v>
      </c>
      <c r="V13" s="23" t="s">
        <v>81</v>
      </c>
      <c r="W13" s="23" t="s">
        <v>82</v>
      </c>
      <c r="X13" s="23" t="s">
        <v>83</v>
      </c>
      <c r="Y13" s="23" t="s">
        <v>84</v>
      </c>
      <c r="Z13" s="23" t="s">
        <v>85</v>
      </c>
      <c r="AA13" s="23" t="s">
        <v>86</v>
      </c>
      <c r="AB13" s="23" t="s">
        <v>87</v>
      </c>
      <c r="AC13" s="23" t="s">
        <v>88</v>
      </c>
      <c r="AD13" s="23" t="s">
        <v>89</v>
      </c>
      <c r="AE13" s="23" t="s">
        <v>90</v>
      </c>
      <c r="AF13" s="23" t="s">
        <v>91</v>
      </c>
      <c r="AG13" s="22" t="s">
        <v>92</v>
      </c>
      <c r="AH13" s="22" t="s">
        <v>93</v>
      </c>
      <c r="AI13" s="22" t="s">
        <v>94</v>
      </c>
      <c r="AJ13" s="22" t="s">
        <v>95</v>
      </c>
      <c r="AK13" s="22" t="s">
        <v>96</v>
      </c>
      <c r="AL13" s="22" t="s">
        <v>97</v>
      </c>
      <c r="AM13" s="22" t="s">
        <v>98</v>
      </c>
      <c r="AN13" s="22" t="s">
        <v>99</v>
      </c>
      <c r="AO13" s="22" t="s">
        <v>100</v>
      </c>
      <c r="AP13" s="22" t="s">
        <v>101</v>
      </c>
      <c r="AQ13" s="22" t="s">
        <v>102</v>
      </c>
      <c r="AR13" s="22" t="s">
        <v>103</v>
      </c>
      <c r="AS13" s="22" t="s">
        <v>104</v>
      </c>
      <c r="AT13" s="22" t="s">
        <v>105</v>
      </c>
      <c r="AU13" s="22"/>
      <c r="AV13" s="22"/>
      <c r="AW13" s="22"/>
      <c r="AX13" s="22"/>
      <c r="AY13" s="22"/>
      <c r="AZ13" s="22"/>
      <c r="BA13" s="22"/>
      <c r="BB13" s="22"/>
      <c r="BC13" s="22"/>
      <c r="BD13" s="22"/>
      <c r="BE13" s="22"/>
      <c r="BF13" s="22"/>
      <c r="BG13" s="22"/>
      <c r="BH13" s="22"/>
    </row>
    <row r="14" spans="1:60">
      <c r="C14" s="21" t="s">
        <v>106</v>
      </c>
      <c r="D14" s="21" t="s">
        <v>107</v>
      </c>
      <c r="E14" s="22">
        <v>17698</v>
      </c>
      <c r="F14" s="22">
        <v>17391</v>
      </c>
      <c r="G14" s="22">
        <v>17106</v>
      </c>
      <c r="H14" s="22">
        <v>17703</v>
      </c>
      <c r="I14" s="22">
        <v>18578</v>
      </c>
      <c r="J14" s="22">
        <v>19217</v>
      </c>
      <c r="K14" s="22">
        <v>19285</v>
      </c>
      <c r="L14" s="22">
        <v>20810</v>
      </c>
      <c r="M14" s="22">
        <v>21592</v>
      </c>
      <c r="N14" s="22">
        <v>22517</v>
      </c>
      <c r="O14" s="22">
        <v>23017</v>
      </c>
      <c r="P14" s="22">
        <v>24045</v>
      </c>
      <c r="Q14" s="22">
        <v>23619</v>
      </c>
      <c r="R14" s="22">
        <v>20676</v>
      </c>
      <c r="S14" s="23">
        <v>275.12</v>
      </c>
      <c r="T14" s="23">
        <v>308.22000000000003</v>
      </c>
      <c r="U14" s="23">
        <v>286.24</v>
      </c>
      <c r="V14" s="23">
        <v>301.2</v>
      </c>
      <c r="W14" s="23">
        <v>327.38</v>
      </c>
      <c r="X14" s="23">
        <v>325.13</v>
      </c>
      <c r="Y14" s="23">
        <v>283.87</v>
      </c>
      <c r="Z14" s="23">
        <v>303.36</v>
      </c>
      <c r="AA14" s="23">
        <v>282.19</v>
      </c>
      <c r="AB14" s="23">
        <v>311.31</v>
      </c>
      <c r="AC14" s="23">
        <v>307.33</v>
      </c>
      <c r="AD14" s="23">
        <v>324.67</v>
      </c>
      <c r="AE14" s="23">
        <v>302.68</v>
      </c>
      <c r="AF14" s="23">
        <v>306.97000000000003</v>
      </c>
      <c r="AG14" s="22">
        <v>4869111</v>
      </c>
      <c r="AH14" s="22">
        <v>5360333</v>
      </c>
      <c r="AI14" s="22">
        <v>4896506</v>
      </c>
      <c r="AJ14" s="22">
        <v>5332215</v>
      </c>
      <c r="AK14" s="22">
        <v>6082042</v>
      </c>
      <c r="AL14" s="54">
        <v>6248045</v>
      </c>
      <c r="AM14" s="22">
        <v>5474523</v>
      </c>
      <c r="AN14" s="22">
        <v>6312894</v>
      </c>
      <c r="AO14" s="22">
        <v>6092969</v>
      </c>
      <c r="AP14" s="54">
        <v>7009816</v>
      </c>
      <c r="AQ14" s="22">
        <v>7073862</v>
      </c>
      <c r="AR14" s="22">
        <v>7806614</v>
      </c>
      <c r="AS14" s="22">
        <v>7148892</v>
      </c>
      <c r="AT14" s="54">
        <v>6346932</v>
      </c>
      <c r="AU14" s="22"/>
      <c r="AV14" s="22"/>
      <c r="AW14" s="22"/>
      <c r="AX14" s="22"/>
      <c r="AY14" s="22"/>
      <c r="AZ14" s="22"/>
      <c r="BA14" s="22"/>
      <c r="BB14" s="22"/>
      <c r="BC14" s="22"/>
      <c r="BD14" s="22"/>
      <c r="BE14" s="22"/>
      <c r="BF14" s="22"/>
      <c r="BG14" s="22"/>
      <c r="BH14" s="22"/>
    </row>
    <row r="15" spans="1:60">
      <c r="C15" s="21" t="s">
        <v>106</v>
      </c>
      <c r="D15" s="21" t="s">
        <v>108</v>
      </c>
      <c r="E15" s="22">
        <v>0</v>
      </c>
      <c r="F15" s="22">
        <v>0</v>
      </c>
      <c r="G15" s="22">
        <v>0</v>
      </c>
      <c r="H15" s="22">
        <v>0</v>
      </c>
      <c r="I15" s="22">
        <v>0</v>
      </c>
      <c r="J15" s="22">
        <v>0</v>
      </c>
      <c r="K15" s="22">
        <v>0</v>
      </c>
      <c r="L15" s="22">
        <v>0</v>
      </c>
      <c r="M15" s="22">
        <v>0</v>
      </c>
      <c r="N15" s="22">
        <v>0</v>
      </c>
      <c r="O15" s="22">
        <v>0</v>
      </c>
      <c r="P15" s="22">
        <v>0</v>
      </c>
      <c r="Q15" s="22">
        <v>0</v>
      </c>
      <c r="R15" s="22">
        <v>0</v>
      </c>
      <c r="S15" s="23"/>
      <c r="T15" s="23"/>
      <c r="U15" s="23"/>
      <c r="V15" s="23"/>
      <c r="W15" s="23"/>
      <c r="X15" s="23"/>
      <c r="Y15" s="23"/>
      <c r="Z15" s="23"/>
      <c r="AA15" s="23"/>
      <c r="AB15" s="23"/>
      <c r="AC15" s="23"/>
      <c r="AD15" s="23"/>
      <c r="AE15" s="23"/>
      <c r="AF15" s="23"/>
      <c r="AG15" s="22">
        <v>1093007</v>
      </c>
      <c r="AH15" s="22">
        <v>833452</v>
      </c>
      <c r="AI15" s="22">
        <v>1116867</v>
      </c>
      <c r="AJ15" s="22">
        <v>612297</v>
      </c>
      <c r="AK15" s="22">
        <v>672018</v>
      </c>
      <c r="AL15" s="54">
        <v>801581</v>
      </c>
      <c r="AM15" s="22">
        <v>948898</v>
      </c>
      <c r="AN15" s="22">
        <v>893027</v>
      </c>
      <c r="AO15" s="22">
        <v>792472</v>
      </c>
      <c r="AP15" s="54">
        <v>945795</v>
      </c>
      <c r="AQ15" s="22">
        <v>1047808</v>
      </c>
      <c r="AR15" s="22">
        <v>966213.11</v>
      </c>
      <c r="AS15" s="22">
        <v>693395.2</v>
      </c>
      <c r="AT15" s="54">
        <v>1023574</v>
      </c>
      <c r="AU15" s="22"/>
      <c r="AV15" s="22"/>
      <c r="AW15" s="22"/>
      <c r="AX15" s="22"/>
      <c r="AY15" s="22"/>
      <c r="AZ15" s="22"/>
      <c r="BA15" s="22"/>
      <c r="BB15" s="22"/>
      <c r="BC15" s="22"/>
      <c r="BD15" s="22"/>
      <c r="BE15" s="22"/>
      <c r="BF15" s="22"/>
      <c r="BG15" s="22"/>
      <c r="BH15" s="22"/>
    </row>
    <row r="16" spans="1:60">
      <c r="C16" s="21" t="s">
        <v>106</v>
      </c>
      <c r="D16" s="21" t="s">
        <v>109</v>
      </c>
      <c r="E16" s="22">
        <v>20072</v>
      </c>
      <c r="F16" s="22">
        <v>20213</v>
      </c>
      <c r="G16" s="22">
        <v>20452</v>
      </c>
      <c r="H16" s="22">
        <v>20222</v>
      </c>
      <c r="I16" s="22">
        <v>18272</v>
      </c>
      <c r="J16" s="22">
        <v>21014</v>
      </c>
      <c r="K16" s="22">
        <v>23215</v>
      </c>
      <c r="L16" s="22">
        <v>23315</v>
      </c>
      <c r="M16" s="22">
        <v>24075</v>
      </c>
      <c r="N16" s="22">
        <v>22379</v>
      </c>
      <c r="O16" s="22">
        <v>23600</v>
      </c>
      <c r="P16" s="22">
        <v>23767</v>
      </c>
      <c r="Q16" s="22">
        <v>20877</v>
      </c>
      <c r="R16" s="22">
        <v>16733</v>
      </c>
      <c r="S16" s="23">
        <v>495.88</v>
      </c>
      <c r="T16" s="23">
        <v>548.69000000000005</v>
      </c>
      <c r="U16" s="23">
        <v>521.14</v>
      </c>
      <c r="V16" s="23">
        <v>528.66</v>
      </c>
      <c r="W16" s="23">
        <v>565.21</v>
      </c>
      <c r="X16" s="23">
        <v>440.82</v>
      </c>
      <c r="Y16" s="23">
        <v>418.07</v>
      </c>
      <c r="Z16" s="23">
        <v>479.59</v>
      </c>
      <c r="AA16" s="23">
        <v>397.4</v>
      </c>
      <c r="AB16" s="23">
        <v>428.35</v>
      </c>
      <c r="AC16" s="23">
        <v>378.43</v>
      </c>
      <c r="AD16" s="23">
        <v>452.64</v>
      </c>
      <c r="AE16" s="23">
        <v>393.93</v>
      </c>
      <c r="AF16" s="23">
        <v>433.92</v>
      </c>
      <c r="AG16" s="22">
        <v>9953362</v>
      </c>
      <c r="AH16" s="22">
        <v>11090646</v>
      </c>
      <c r="AI16" s="22">
        <v>10658320</v>
      </c>
      <c r="AJ16" s="22">
        <v>10690534</v>
      </c>
      <c r="AK16" s="22">
        <v>10327571</v>
      </c>
      <c r="AL16" s="54">
        <v>9263487</v>
      </c>
      <c r="AM16" s="22">
        <v>9705460</v>
      </c>
      <c r="AN16" s="22">
        <v>11181620</v>
      </c>
      <c r="AO16" s="22">
        <v>9567500</v>
      </c>
      <c r="AP16" s="54">
        <v>9586035</v>
      </c>
      <c r="AQ16" s="22">
        <v>8930888</v>
      </c>
      <c r="AR16" s="22">
        <v>10757821</v>
      </c>
      <c r="AS16" s="22">
        <v>8224128</v>
      </c>
      <c r="AT16" s="54">
        <v>7260767</v>
      </c>
      <c r="AU16" s="22"/>
      <c r="AV16" s="22"/>
      <c r="AW16" s="22"/>
      <c r="AX16" s="22"/>
      <c r="AY16" s="22"/>
      <c r="AZ16" s="22"/>
      <c r="BA16" s="22"/>
      <c r="BB16" s="22"/>
      <c r="BC16" s="22"/>
      <c r="BD16" s="22"/>
      <c r="BE16" s="22"/>
      <c r="BF16" s="22"/>
      <c r="BG16" s="22"/>
      <c r="BH16" s="22"/>
    </row>
    <row r="17" spans="3:60">
      <c r="C17" s="21" t="s">
        <v>106</v>
      </c>
      <c r="D17" s="21" t="s">
        <v>110</v>
      </c>
      <c r="E17" s="22">
        <v>7263</v>
      </c>
      <c r="F17" s="22">
        <v>7967</v>
      </c>
      <c r="G17" s="22">
        <v>7570</v>
      </c>
      <c r="H17" s="22">
        <v>8112</v>
      </c>
      <c r="I17" s="22">
        <v>7814</v>
      </c>
      <c r="J17" s="22">
        <v>8266</v>
      </c>
      <c r="K17" s="22">
        <v>10372</v>
      </c>
      <c r="L17" s="22">
        <v>11405</v>
      </c>
      <c r="M17" s="22">
        <v>11459</v>
      </c>
      <c r="N17" s="22">
        <v>12173</v>
      </c>
      <c r="O17" s="22">
        <v>12143</v>
      </c>
      <c r="P17" s="22">
        <v>12254</v>
      </c>
      <c r="Q17" s="22">
        <v>12550</v>
      </c>
      <c r="R17" s="22">
        <v>12306</v>
      </c>
      <c r="S17" s="23">
        <v>220.56</v>
      </c>
      <c r="T17" s="23">
        <v>251.92</v>
      </c>
      <c r="U17" s="23">
        <v>254.14</v>
      </c>
      <c r="V17" s="23">
        <v>259.68</v>
      </c>
      <c r="W17" s="23">
        <v>245.4</v>
      </c>
      <c r="X17" s="23">
        <v>252.32</v>
      </c>
      <c r="Y17" s="23">
        <v>269.42</v>
      </c>
      <c r="Z17" s="23">
        <v>314.31</v>
      </c>
      <c r="AA17" s="23">
        <v>308.97000000000003</v>
      </c>
      <c r="AB17" s="23">
        <v>315.54000000000002</v>
      </c>
      <c r="AC17" s="23">
        <v>320.99</v>
      </c>
      <c r="AD17" s="23">
        <v>319.75</v>
      </c>
      <c r="AE17" s="23">
        <v>303.76</v>
      </c>
      <c r="AF17" s="23">
        <v>341.16</v>
      </c>
      <c r="AG17" s="22">
        <v>1601892</v>
      </c>
      <c r="AH17" s="22">
        <v>2007027</v>
      </c>
      <c r="AI17" s="22">
        <v>1923809</v>
      </c>
      <c r="AJ17" s="22">
        <v>2106563</v>
      </c>
      <c r="AK17" s="22">
        <v>1917525</v>
      </c>
      <c r="AL17" s="54">
        <v>2085651</v>
      </c>
      <c r="AM17" s="22">
        <v>2794382</v>
      </c>
      <c r="AN17" s="22">
        <v>3584705</v>
      </c>
      <c r="AO17" s="22">
        <v>3540499</v>
      </c>
      <c r="AP17" s="54">
        <v>3841097</v>
      </c>
      <c r="AQ17" s="22">
        <v>3897789</v>
      </c>
      <c r="AR17" s="22">
        <v>3918195</v>
      </c>
      <c r="AS17" s="22">
        <v>3812128</v>
      </c>
      <c r="AT17" s="54">
        <v>4198337</v>
      </c>
      <c r="AU17" s="22"/>
      <c r="AV17" s="22"/>
      <c r="AW17" s="22"/>
      <c r="AX17" s="22"/>
      <c r="AY17" s="22"/>
      <c r="AZ17" s="22"/>
      <c r="BA17" s="22"/>
      <c r="BB17" s="22"/>
      <c r="BC17" s="22"/>
      <c r="BD17" s="22"/>
      <c r="BE17" s="22"/>
      <c r="BF17" s="22"/>
      <c r="BG17" s="22"/>
      <c r="BH17" s="22"/>
    </row>
    <row r="18" spans="3:60">
      <c r="C18" s="21" t="s">
        <v>106</v>
      </c>
      <c r="D18" s="21" t="s">
        <v>111</v>
      </c>
      <c r="E18" s="22">
        <v>111890</v>
      </c>
      <c r="F18" s="22">
        <v>113066</v>
      </c>
      <c r="G18" s="22">
        <v>109142</v>
      </c>
      <c r="H18" s="22">
        <v>115635</v>
      </c>
      <c r="I18" s="22">
        <v>124663</v>
      </c>
      <c r="J18" s="22">
        <v>120484</v>
      </c>
      <c r="K18" s="22">
        <v>128116</v>
      </c>
      <c r="L18" s="22">
        <v>140588</v>
      </c>
      <c r="M18" s="22">
        <v>144986</v>
      </c>
      <c r="N18" s="22">
        <v>152652</v>
      </c>
      <c r="O18" s="22">
        <v>157425</v>
      </c>
      <c r="P18" s="22">
        <v>151293</v>
      </c>
      <c r="Q18" s="22">
        <v>154336</v>
      </c>
      <c r="R18" s="22">
        <v>154041</v>
      </c>
      <c r="S18" s="23">
        <v>434.38</v>
      </c>
      <c r="T18" s="23">
        <v>488.32</v>
      </c>
      <c r="U18" s="23">
        <v>414.53</v>
      </c>
      <c r="V18" s="23">
        <v>441.51</v>
      </c>
      <c r="W18" s="23">
        <v>498.2</v>
      </c>
      <c r="X18" s="23">
        <v>442.44</v>
      </c>
      <c r="Y18" s="23">
        <v>400.87</v>
      </c>
      <c r="Z18" s="23">
        <v>458.68</v>
      </c>
      <c r="AA18" s="23">
        <v>412.41</v>
      </c>
      <c r="AB18" s="23">
        <v>429</v>
      </c>
      <c r="AC18" s="23">
        <v>427.21</v>
      </c>
      <c r="AD18" s="23">
        <v>438.95</v>
      </c>
      <c r="AE18" s="23">
        <v>393.63</v>
      </c>
      <c r="AF18" s="23">
        <v>436.31</v>
      </c>
      <c r="AG18" s="22">
        <v>48602427</v>
      </c>
      <c r="AH18" s="22">
        <v>55211918</v>
      </c>
      <c r="AI18" s="22">
        <v>45243062</v>
      </c>
      <c r="AJ18" s="22">
        <v>51053977</v>
      </c>
      <c r="AK18" s="22">
        <v>62106934</v>
      </c>
      <c r="AL18" s="54">
        <v>53306339</v>
      </c>
      <c r="AM18" s="22">
        <v>51357457</v>
      </c>
      <c r="AN18" s="22">
        <v>64484948</v>
      </c>
      <c r="AO18" s="22">
        <v>59793427</v>
      </c>
      <c r="AP18" s="54">
        <v>65487034</v>
      </c>
      <c r="AQ18" s="22">
        <v>67253941</v>
      </c>
      <c r="AR18" s="22">
        <v>66410198</v>
      </c>
      <c r="AS18" s="22">
        <v>60751321</v>
      </c>
      <c r="AT18" s="54">
        <v>67210274</v>
      </c>
      <c r="AU18" s="22"/>
      <c r="AV18" s="22"/>
      <c r="AW18" s="22"/>
      <c r="AX18" s="22"/>
      <c r="AY18" s="22"/>
      <c r="AZ18" s="22"/>
      <c r="BA18" s="22"/>
      <c r="BB18" s="22"/>
      <c r="BC18" s="22"/>
      <c r="BD18" s="22"/>
      <c r="BE18" s="22"/>
      <c r="BF18" s="22"/>
      <c r="BG18" s="22"/>
      <c r="BH18" s="22"/>
    </row>
    <row r="19" spans="3:60">
      <c r="C19" s="21" t="s">
        <v>106</v>
      </c>
      <c r="D19" s="21" t="s">
        <v>112</v>
      </c>
      <c r="E19" s="22">
        <v>119153</v>
      </c>
      <c r="F19" s="22">
        <v>121033</v>
      </c>
      <c r="G19" s="22">
        <v>116712</v>
      </c>
      <c r="H19" s="22">
        <v>123747</v>
      </c>
      <c r="I19" s="22">
        <v>132477</v>
      </c>
      <c r="J19" s="22">
        <v>128750</v>
      </c>
      <c r="K19" s="22">
        <v>138488</v>
      </c>
      <c r="L19" s="22">
        <v>151993</v>
      </c>
      <c r="M19" s="22">
        <v>156445</v>
      </c>
      <c r="N19" s="22">
        <v>164825</v>
      </c>
      <c r="O19" s="22">
        <v>169568</v>
      </c>
      <c r="P19" s="22">
        <v>163547</v>
      </c>
      <c r="Q19" s="22">
        <v>166886</v>
      </c>
      <c r="R19" s="22">
        <v>166347</v>
      </c>
      <c r="S19" s="23">
        <v>421.34</v>
      </c>
      <c r="T19" s="23">
        <v>472.75</v>
      </c>
      <c r="U19" s="23">
        <v>404.13</v>
      </c>
      <c r="V19" s="23">
        <v>429.59</v>
      </c>
      <c r="W19" s="23">
        <v>483.29</v>
      </c>
      <c r="X19" s="23">
        <v>430.23</v>
      </c>
      <c r="Y19" s="23">
        <v>391.02</v>
      </c>
      <c r="Z19" s="23">
        <v>447.85</v>
      </c>
      <c r="AA19" s="23">
        <v>404.83</v>
      </c>
      <c r="AB19" s="23">
        <v>420.62</v>
      </c>
      <c r="AC19" s="23">
        <v>419.61</v>
      </c>
      <c r="AD19" s="23">
        <v>430.02</v>
      </c>
      <c r="AE19" s="23">
        <v>386.87</v>
      </c>
      <c r="AF19" s="23">
        <v>429.28</v>
      </c>
      <c r="AG19" s="22">
        <v>50204319</v>
      </c>
      <c r="AH19" s="22">
        <v>57218945</v>
      </c>
      <c r="AI19" s="22">
        <v>47166871</v>
      </c>
      <c r="AJ19" s="22">
        <v>53160540</v>
      </c>
      <c r="AK19" s="22">
        <v>64024459</v>
      </c>
      <c r="AL19" s="22">
        <v>55391990</v>
      </c>
      <c r="AM19" s="22">
        <v>54151839</v>
      </c>
      <c r="AN19" s="22">
        <v>68069653</v>
      </c>
      <c r="AO19" s="22">
        <v>63333926</v>
      </c>
      <c r="AP19" s="22">
        <v>69328131</v>
      </c>
      <c r="AQ19" s="22">
        <v>71151730</v>
      </c>
      <c r="AR19" s="22">
        <v>70328393</v>
      </c>
      <c r="AS19" s="22">
        <v>64563449</v>
      </c>
      <c r="AT19" s="22">
        <v>71408611</v>
      </c>
      <c r="AU19" s="22"/>
      <c r="AV19" s="22"/>
      <c r="AW19" s="22"/>
      <c r="AX19" s="22"/>
      <c r="AY19" s="22"/>
      <c r="AZ19" s="22"/>
      <c r="BA19" s="22"/>
      <c r="BB19" s="22"/>
      <c r="BC19" s="22"/>
      <c r="BD19" s="22"/>
      <c r="BE19" s="22"/>
      <c r="BF19" s="22"/>
      <c r="BG19" s="22"/>
      <c r="BH19" s="22"/>
    </row>
    <row r="20" spans="3:60">
      <c r="C20" s="21" t="s">
        <v>106</v>
      </c>
      <c r="D20" s="21" t="s">
        <v>113</v>
      </c>
      <c r="E20" s="22">
        <v>156923</v>
      </c>
      <c r="F20" s="22">
        <v>158637</v>
      </c>
      <c r="G20" s="22">
        <v>154270</v>
      </c>
      <c r="H20" s="22">
        <v>161672</v>
      </c>
      <c r="I20" s="22">
        <v>169327</v>
      </c>
      <c r="J20" s="22">
        <v>168981</v>
      </c>
      <c r="K20" s="22">
        <v>180988</v>
      </c>
      <c r="L20" s="22">
        <v>196118</v>
      </c>
      <c r="M20" s="22">
        <v>202112</v>
      </c>
      <c r="N20" s="22">
        <v>209721</v>
      </c>
      <c r="O20" s="22">
        <v>216185</v>
      </c>
      <c r="P20" s="22">
        <v>211359</v>
      </c>
      <c r="Q20" s="22">
        <v>211382</v>
      </c>
      <c r="R20" s="22">
        <v>203756</v>
      </c>
      <c r="S20" s="23">
        <v>421.35</v>
      </c>
      <c r="T20" s="23">
        <v>469.65</v>
      </c>
      <c r="U20" s="23">
        <v>413.81</v>
      </c>
      <c r="V20" s="23">
        <v>431.71</v>
      </c>
      <c r="W20" s="23">
        <v>478.99</v>
      </c>
      <c r="X20" s="23">
        <v>424.34</v>
      </c>
      <c r="Y20" s="23">
        <v>388.32</v>
      </c>
      <c r="Z20" s="23">
        <v>440.84</v>
      </c>
      <c r="AA20" s="23">
        <v>394.77</v>
      </c>
      <c r="AB20" s="23">
        <v>414.22</v>
      </c>
      <c r="AC20" s="23">
        <v>408</v>
      </c>
      <c r="AD20" s="23">
        <v>425.15</v>
      </c>
      <c r="AE20" s="23">
        <v>381.44</v>
      </c>
      <c r="AF20" s="23">
        <v>422.27</v>
      </c>
      <c r="AG20" s="22">
        <v>66119799</v>
      </c>
      <c r="AH20" s="22">
        <v>74503376</v>
      </c>
      <c r="AI20" s="22">
        <v>63838564</v>
      </c>
      <c r="AJ20" s="22">
        <v>69795586</v>
      </c>
      <c r="AK20" s="22">
        <v>81106090</v>
      </c>
      <c r="AL20" s="22">
        <v>71705103</v>
      </c>
      <c r="AM20" s="22">
        <v>70280720</v>
      </c>
      <c r="AN20" s="22">
        <v>86457194</v>
      </c>
      <c r="AO20" s="22">
        <v>79786867</v>
      </c>
      <c r="AP20" s="22">
        <v>86869777</v>
      </c>
      <c r="AQ20" s="22">
        <v>88204288</v>
      </c>
      <c r="AR20" s="22">
        <v>89859041.109999999</v>
      </c>
      <c r="AS20" s="22">
        <v>80629864.200000003</v>
      </c>
      <c r="AT20" s="22">
        <v>86039884</v>
      </c>
      <c r="AU20" s="22"/>
      <c r="AV20" s="22"/>
      <c r="AW20" s="22"/>
      <c r="AX20" s="22"/>
      <c r="AY20" s="22"/>
      <c r="AZ20" s="22"/>
      <c r="BA20" s="22"/>
      <c r="BB20" s="22"/>
      <c r="BC20" s="22"/>
      <c r="BD20" s="22"/>
      <c r="BE20" s="22"/>
      <c r="BF20" s="22"/>
      <c r="BG20" s="22"/>
      <c r="BH20" s="22"/>
    </row>
    <row r="21" spans="3:60">
      <c r="C21" s="21" t="s">
        <v>106</v>
      </c>
      <c r="D21" s="21" t="s">
        <v>114</v>
      </c>
      <c r="E21" s="22">
        <v>0</v>
      </c>
      <c r="F21" s="22">
        <v>0</v>
      </c>
      <c r="G21" s="22">
        <v>0</v>
      </c>
      <c r="H21" s="22">
        <v>0</v>
      </c>
      <c r="I21" s="22">
        <v>0</v>
      </c>
      <c r="J21" s="22">
        <v>0</v>
      </c>
      <c r="K21" s="22">
        <v>0</v>
      </c>
      <c r="L21" s="22">
        <v>0</v>
      </c>
      <c r="M21" s="22">
        <v>0</v>
      </c>
      <c r="N21" s="22">
        <v>0</v>
      </c>
      <c r="O21" s="22">
        <v>0</v>
      </c>
      <c r="P21" s="22">
        <v>0</v>
      </c>
      <c r="Q21" s="22">
        <v>0</v>
      </c>
      <c r="R21" s="22">
        <v>0</v>
      </c>
      <c r="S21" s="23"/>
      <c r="T21" s="23"/>
      <c r="U21" s="23"/>
      <c r="V21" s="23"/>
      <c r="W21" s="23"/>
      <c r="X21" s="23"/>
      <c r="Y21" s="23"/>
      <c r="Z21" s="23"/>
      <c r="AA21" s="23"/>
      <c r="AB21" s="23"/>
      <c r="AC21" s="23"/>
      <c r="AD21" s="23"/>
      <c r="AE21" s="23"/>
      <c r="AF21" s="23"/>
      <c r="AG21" s="22">
        <v>0</v>
      </c>
      <c r="AH21" s="22">
        <v>0</v>
      </c>
      <c r="AI21" s="22">
        <v>0</v>
      </c>
      <c r="AJ21" s="22">
        <v>0</v>
      </c>
      <c r="AK21" s="22">
        <v>0</v>
      </c>
      <c r="AL21" s="22">
        <v>0</v>
      </c>
      <c r="AM21" s="22">
        <v>0</v>
      </c>
      <c r="AN21" s="22">
        <v>0</v>
      </c>
      <c r="AO21" s="22">
        <v>0</v>
      </c>
      <c r="AP21" s="22">
        <v>0</v>
      </c>
      <c r="AQ21" s="22">
        <v>0</v>
      </c>
      <c r="AR21" s="22">
        <v>0</v>
      </c>
      <c r="AS21" s="22">
        <v>0</v>
      </c>
      <c r="AT21" s="22">
        <v>0</v>
      </c>
      <c r="AU21" s="22"/>
      <c r="AV21" s="22"/>
      <c r="AW21" s="22"/>
      <c r="AX21" s="22"/>
      <c r="AY21" s="22"/>
      <c r="AZ21" s="22"/>
      <c r="BA21" s="22"/>
      <c r="BB21" s="22"/>
      <c r="BC21" s="22"/>
      <c r="BD21" s="22"/>
      <c r="BE21" s="22"/>
      <c r="BF21" s="22"/>
      <c r="BG21" s="22"/>
      <c r="BH21" s="22"/>
    </row>
    <row r="22" spans="3:60">
      <c r="C22" s="21" t="s">
        <v>106</v>
      </c>
      <c r="D22" s="21" t="s">
        <v>115</v>
      </c>
      <c r="E22" s="22">
        <v>0</v>
      </c>
      <c r="F22" s="22">
        <v>0</v>
      </c>
      <c r="G22" s="22">
        <v>0</v>
      </c>
      <c r="H22" s="22">
        <v>0</v>
      </c>
      <c r="I22" s="22">
        <v>0</v>
      </c>
      <c r="J22" s="22">
        <v>0</v>
      </c>
      <c r="K22" s="22">
        <v>0</v>
      </c>
      <c r="L22" s="22">
        <v>0</v>
      </c>
      <c r="M22" s="22">
        <v>0</v>
      </c>
      <c r="N22" s="22">
        <v>0</v>
      </c>
      <c r="O22" s="22">
        <v>0</v>
      </c>
      <c r="P22" s="22">
        <v>0</v>
      </c>
      <c r="Q22" s="22">
        <v>0</v>
      </c>
      <c r="R22" s="22">
        <v>0</v>
      </c>
      <c r="S22" s="23"/>
      <c r="T22" s="23"/>
      <c r="U22" s="23"/>
      <c r="V22" s="23"/>
      <c r="W22" s="23"/>
      <c r="X22" s="23"/>
      <c r="Y22" s="23"/>
      <c r="Z22" s="23"/>
      <c r="AA22" s="23"/>
      <c r="AB22" s="23"/>
      <c r="AC22" s="23"/>
      <c r="AD22" s="23"/>
      <c r="AE22" s="23"/>
      <c r="AF22" s="23"/>
      <c r="AG22" s="22">
        <v>0</v>
      </c>
      <c r="AH22" s="22">
        <v>0</v>
      </c>
      <c r="AI22" s="22">
        <v>0</v>
      </c>
      <c r="AJ22" s="22">
        <v>0</v>
      </c>
      <c r="AK22" s="22">
        <v>0</v>
      </c>
      <c r="AL22" s="22">
        <v>0</v>
      </c>
      <c r="AM22" s="22">
        <v>0</v>
      </c>
      <c r="AN22" s="22">
        <v>0</v>
      </c>
      <c r="AO22" s="22">
        <v>0</v>
      </c>
      <c r="AP22" s="22">
        <v>0</v>
      </c>
      <c r="AQ22" s="22">
        <v>0</v>
      </c>
      <c r="AR22" s="22">
        <v>0</v>
      </c>
      <c r="AS22" s="22">
        <v>0</v>
      </c>
      <c r="AT22" s="22">
        <v>0</v>
      </c>
      <c r="AU22" s="22"/>
      <c r="AV22" s="22"/>
      <c r="AW22" s="22"/>
      <c r="AX22" s="22"/>
      <c r="AY22" s="22"/>
      <c r="AZ22" s="22"/>
      <c r="BA22" s="22"/>
      <c r="BB22" s="22"/>
      <c r="BC22" s="22"/>
      <c r="BD22" s="22"/>
      <c r="BE22" s="22"/>
      <c r="BF22" s="22"/>
      <c r="BG22" s="22"/>
      <c r="BH22" s="22"/>
    </row>
    <row r="23" spans="3:60">
      <c r="C23" s="21" t="s">
        <v>106</v>
      </c>
      <c r="D23" s="21" t="s">
        <v>116</v>
      </c>
      <c r="E23" s="22">
        <v>0</v>
      </c>
      <c r="F23" s="22">
        <v>0</v>
      </c>
      <c r="G23" s="22">
        <v>0</v>
      </c>
      <c r="H23" s="22">
        <v>0</v>
      </c>
      <c r="I23" s="22">
        <v>0</v>
      </c>
      <c r="J23" s="22">
        <v>0</v>
      </c>
      <c r="K23" s="22">
        <v>0</v>
      </c>
      <c r="L23" s="22">
        <v>0</v>
      </c>
      <c r="M23" s="22">
        <v>0</v>
      </c>
      <c r="N23" s="22">
        <v>0</v>
      </c>
      <c r="O23" s="22">
        <v>0</v>
      </c>
      <c r="P23" s="22">
        <v>0</v>
      </c>
      <c r="Q23" s="22">
        <v>0</v>
      </c>
      <c r="R23" s="22">
        <v>0</v>
      </c>
      <c r="S23" s="23"/>
      <c r="T23" s="23"/>
      <c r="U23" s="23"/>
      <c r="V23" s="23"/>
      <c r="W23" s="23"/>
      <c r="X23" s="23"/>
      <c r="Y23" s="23"/>
      <c r="Z23" s="23"/>
      <c r="AA23" s="23"/>
      <c r="AB23" s="23"/>
      <c r="AC23" s="23"/>
      <c r="AD23" s="23"/>
      <c r="AE23" s="23"/>
      <c r="AF23" s="23"/>
      <c r="AG23" s="22">
        <v>0</v>
      </c>
      <c r="AH23" s="22">
        <v>0</v>
      </c>
      <c r="AI23" s="22">
        <v>0</v>
      </c>
      <c r="AJ23" s="22">
        <v>0</v>
      </c>
      <c r="AK23" s="22">
        <v>0</v>
      </c>
      <c r="AL23" s="22">
        <v>0</v>
      </c>
      <c r="AM23" s="22">
        <v>0</v>
      </c>
      <c r="AN23" s="22">
        <v>0</v>
      </c>
      <c r="AO23" s="22">
        <v>0</v>
      </c>
      <c r="AP23" s="22">
        <v>0</v>
      </c>
      <c r="AQ23" s="22">
        <v>0</v>
      </c>
      <c r="AR23" s="22">
        <v>0</v>
      </c>
      <c r="AS23" s="22">
        <v>0</v>
      </c>
      <c r="AT23" s="22">
        <v>0</v>
      </c>
      <c r="AU23" s="22"/>
      <c r="AV23" s="22"/>
      <c r="AW23" s="22"/>
      <c r="AX23" s="22"/>
      <c r="AY23" s="22"/>
      <c r="AZ23" s="22"/>
      <c r="BA23" s="22"/>
      <c r="BB23" s="22"/>
      <c r="BC23" s="22"/>
      <c r="BD23" s="22"/>
      <c r="BE23" s="22"/>
      <c r="BF23" s="22"/>
      <c r="BG23" s="22"/>
      <c r="BH23" s="22"/>
    </row>
    <row r="24" spans="3:60">
      <c r="C24" s="21" t="s">
        <v>106</v>
      </c>
      <c r="D24" s="21" t="s">
        <v>117</v>
      </c>
      <c r="E24" s="22">
        <v>0</v>
      </c>
      <c r="F24" s="22">
        <v>0</v>
      </c>
      <c r="G24" s="22">
        <v>0</v>
      </c>
      <c r="H24" s="22">
        <v>0</v>
      </c>
      <c r="I24" s="22">
        <v>0</v>
      </c>
      <c r="J24" s="22">
        <v>0</v>
      </c>
      <c r="K24" s="22">
        <v>0</v>
      </c>
      <c r="L24" s="22">
        <v>0</v>
      </c>
      <c r="M24" s="22">
        <v>0</v>
      </c>
      <c r="N24" s="22">
        <v>0</v>
      </c>
      <c r="O24" s="22">
        <v>0</v>
      </c>
      <c r="P24" s="22">
        <v>0</v>
      </c>
      <c r="Q24" s="22">
        <v>0</v>
      </c>
      <c r="R24" s="22">
        <v>0</v>
      </c>
      <c r="S24" s="23"/>
      <c r="T24" s="23"/>
      <c r="U24" s="23"/>
      <c r="V24" s="23"/>
      <c r="W24" s="23"/>
      <c r="X24" s="23"/>
      <c r="Y24" s="23"/>
      <c r="Z24" s="23"/>
      <c r="AA24" s="23"/>
      <c r="AB24" s="23"/>
      <c r="AC24" s="23"/>
      <c r="AD24" s="23"/>
      <c r="AE24" s="23"/>
      <c r="AF24" s="23"/>
      <c r="AG24" s="22">
        <v>0</v>
      </c>
      <c r="AH24" s="22">
        <v>0</v>
      </c>
      <c r="AI24" s="22">
        <v>0</v>
      </c>
      <c r="AJ24" s="22">
        <v>0</v>
      </c>
      <c r="AK24" s="22">
        <v>0</v>
      </c>
      <c r="AL24" s="22">
        <v>0</v>
      </c>
      <c r="AM24" s="22">
        <v>0</v>
      </c>
      <c r="AN24" s="22">
        <v>0</v>
      </c>
      <c r="AO24" s="22">
        <v>0</v>
      </c>
      <c r="AP24" s="22">
        <v>0</v>
      </c>
      <c r="AQ24" s="22">
        <v>0</v>
      </c>
      <c r="AR24" s="22">
        <v>0</v>
      </c>
      <c r="AS24" s="22">
        <v>0</v>
      </c>
      <c r="AT24" s="22">
        <v>0</v>
      </c>
      <c r="AU24" s="22"/>
      <c r="AV24" s="22"/>
      <c r="AW24" s="22"/>
      <c r="AX24" s="22"/>
      <c r="AY24" s="22"/>
      <c r="AZ24" s="22"/>
      <c r="BA24" s="22"/>
      <c r="BB24" s="22"/>
      <c r="BC24" s="22"/>
      <c r="BD24" s="22"/>
      <c r="BE24" s="22"/>
      <c r="BF24" s="22"/>
      <c r="BG24" s="22"/>
      <c r="BH24" s="22"/>
    </row>
    <row r="25" spans="3:60">
      <c r="C25" s="21" t="s">
        <v>106</v>
      </c>
      <c r="D25" s="21" t="s">
        <v>118</v>
      </c>
      <c r="E25" s="22">
        <v>156923</v>
      </c>
      <c r="F25" s="22">
        <v>158637</v>
      </c>
      <c r="G25" s="22">
        <v>154270</v>
      </c>
      <c r="H25" s="22">
        <v>161672</v>
      </c>
      <c r="I25" s="22">
        <v>169327</v>
      </c>
      <c r="J25" s="22">
        <v>168981</v>
      </c>
      <c r="K25" s="22">
        <v>180988</v>
      </c>
      <c r="L25" s="22">
        <v>196118</v>
      </c>
      <c r="M25" s="22">
        <v>202112</v>
      </c>
      <c r="N25" s="22">
        <v>209721</v>
      </c>
      <c r="O25" s="22">
        <v>216185</v>
      </c>
      <c r="P25" s="22">
        <v>211359</v>
      </c>
      <c r="Q25" s="22">
        <v>211382</v>
      </c>
      <c r="R25" s="22">
        <v>203756</v>
      </c>
      <c r="S25" s="23"/>
      <c r="T25" s="23"/>
      <c r="U25" s="23"/>
      <c r="V25" s="23"/>
      <c r="W25" s="23"/>
      <c r="X25" s="23"/>
      <c r="Y25" s="23"/>
      <c r="Z25" s="23"/>
      <c r="AA25" s="23"/>
      <c r="AB25" s="23"/>
      <c r="AC25" s="23"/>
      <c r="AD25" s="23"/>
      <c r="AE25" s="23"/>
      <c r="AF25" s="23"/>
      <c r="AG25" s="22">
        <v>66119799</v>
      </c>
      <c r="AH25" s="22">
        <v>74503376</v>
      </c>
      <c r="AI25" s="22">
        <v>63838564</v>
      </c>
      <c r="AJ25" s="22">
        <v>69795586</v>
      </c>
      <c r="AK25" s="22">
        <v>81106090</v>
      </c>
      <c r="AL25" s="22">
        <v>71705103</v>
      </c>
      <c r="AM25" s="22">
        <v>70280720</v>
      </c>
      <c r="AN25" s="22">
        <v>86457194</v>
      </c>
      <c r="AO25" s="22">
        <v>79786867</v>
      </c>
      <c r="AP25" s="22">
        <v>86869777</v>
      </c>
      <c r="AQ25" s="22">
        <v>88204288</v>
      </c>
      <c r="AR25" s="22">
        <v>89859041.109999999</v>
      </c>
      <c r="AS25" s="22">
        <v>80629864.200000003</v>
      </c>
      <c r="AT25" s="22">
        <v>86039884</v>
      </c>
      <c r="AU25" s="22"/>
      <c r="AV25" s="22"/>
      <c r="AW25" s="22"/>
      <c r="AX25" s="22"/>
      <c r="AY25" s="22"/>
      <c r="AZ25" s="22"/>
      <c r="BA25" s="22"/>
      <c r="BB25" s="22"/>
      <c r="BC25" s="22"/>
      <c r="BD25" s="22"/>
      <c r="BE25" s="22"/>
      <c r="BF25" s="22"/>
      <c r="BG25" s="22"/>
      <c r="BH25" s="22"/>
    </row>
    <row r="26" spans="3:60" hidden="1">
      <c r="C26" s="21" t="s">
        <v>119</v>
      </c>
      <c r="D26" s="21" t="s">
        <v>107</v>
      </c>
      <c r="E26" s="22">
        <v>34</v>
      </c>
      <c r="F26" s="22">
        <v>24</v>
      </c>
      <c r="G26" s="22">
        <v>31</v>
      </c>
      <c r="H26" s="22">
        <v>29</v>
      </c>
      <c r="I26" s="22">
        <v>181</v>
      </c>
      <c r="J26" s="22">
        <v>209</v>
      </c>
      <c r="K26" s="22">
        <v>213</v>
      </c>
      <c r="L26" s="22">
        <v>285</v>
      </c>
      <c r="M26" s="22">
        <v>391</v>
      </c>
      <c r="N26" s="22">
        <v>389</v>
      </c>
      <c r="O26" s="22">
        <v>441</v>
      </c>
      <c r="P26" s="22">
        <v>376</v>
      </c>
      <c r="Q26" s="22">
        <v>358</v>
      </c>
      <c r="R26" s="22">
        <v>313</v>
      </c>
      <c r="S26" s="23">
        <v>278</v>
      </c>
      <c r="T26" s="23">
        <v>160</v>
      </c>
      <c r="U26" s="23">
        <v>308</v>
      </c>
      <c r="V26" s="23">
        <v>349</v>
      </c>
      <c r="W26" s="23">
        <v>377.41</v>
      </c>
      <c r="X26" s="23">
        <v>318.32</v>
      </c>
      <c r="Y26" s="23">
        <v>320.58</v>
      </c>
      <c r="Z26" s="23">
        <v>331.86</v>
      </c>
      <c r="AA26" s="23">
        <v>313.7</v>
      </c>
      <c r="AB26" s="23">
        <v>376.12</v>
      </c>
      <c r="AC26" s="23">
        <v>320.33999999999997</v>
      </c>
      <c r="AD26" s="23">
        <v>366.82</v>
      </c>
      <c r="AE26" s="23">
        <v>336.77</v>
      </c>
      <c r="AF26" s="23">
        <v>345.81</v>
      </c>
      <c r="AG26" s="22">
        <v>9452</v>
      </c>
      <c r="AH26" s="22">
        <v>3840</v>
      </c>
      <c r="AI26" s="22">
        <v>9548</v>
      </c>
      <c r="AJ26" s="22">
        <v>10121</v>
      </c>
      <c r="AK26" s="22">
        <v>68311</v>
      </c>
      <c r="AL26" s="22">
        <v>66528</v>
      </c>
      <c r="AM26" s="22">
        <v>68284</v>
      </c>
      <c r="AN26" s="22">
        <v>94579</v>
      </c>
      <c r="AO26" s="22">
        <v>122655</v>
      </c>
      <c r="AP26" s="22">
        <v>146311</v>
      </c>
      <c r="AQ26" s="22">
        <v>141271</v>
      </c>
      <c r="AR26" s="22">
        <v>137924</v>
      </c>
      <c r="AS26" s="22">
        <v>120564</v>
      </c>
      <c r="AT26" s="22">
        <v>108240</v>
      </c>
      <c r="AU26" s="22"/>
      <c r="AV26" s="22"/>
      <c r="AW26" s="22"/>
      <c r="AX26" s="22"/>
      <c r="AY26" s="22"/>
      <c r="AZ26" s="22"/>
      <c r="BA26" s="22"/>
      <c r="BB26" s="22"/>
      <c r="BC26" s="22"/>
      <c r="BD26" s="22"/>
      <c r="BE26" s="22"/>
      <c r="BF26" s="22"/>
      <c r="BG26" s="22"/>
      <c r="BH26" s="22"/>
    </row>
    <row r="27" spans="3:60" hidden="1">
      <c r="C27" s="21" t="s">
        <v>119</v>
      </c>
      <c r="D27" s="21" t="s">
        <v>108</v>
      </c>
      <c r="E27" s="22">
        <v>0</v>
      </c>
      <c r="F27" s="22">
        <v>0</v>
      </c>
      <c r="G27" s="22">
        <v>0</v>
      </c>
      <c r="H27" s="22">
        <v>0</v>
      </c>
      <c r="I27" s="22">
        <v>0</v>
      </c>
      <c r="J27" s="22">
        <v>0</v>
      </c>
      <c r="K27" s="22">
        <v>0</v>
      </c>
      <c r="L27" s="22">
        <v>0</v>
      </c>
      <c r="M27" s="22">
        <v>0</v>
      </c>
      <c r="N27" s="22">
        <v>0</v>
      </c>
      <c r="O27" s="22">
        <v>0</v>
      </c>
      <c r="P27" s="22">
        <v>0</v>
      </c>
      <c r="Q27" s="22">
        <v>0</v>
      </c>
      <c r="R27" s="22">
        <v>0</v>
      </c>
      <c r="S27" s="23"/>
      <c r="T27" s="23"/>
      <c r="U27" s="23"/>
      <c r="V27" s="23"/>
      <c r="W27" s="23"/>
      <c r="X27" s="23"/>
      <c r="Y27" s="23"/>
      <c r="Z27" s="23"/>
      <c r="AA27" s="23"/>
      <c r="AB27" s="23"/>
      <c r="AC27" s="23"/>
      <c r="AD27" s="23"/>
      <c r="AE27" s="23"/>
      <c r="AF27" s="23"/>
      <c r="AG27" s="22">
        <v>1110</v>
      </c>
      <c r="AH27" s="22">
        <v>357</v>
      </c>
      <c r="AI27" s="22">
        <v>255</v>
      </c>
      <c r="AJ27" s="22">
        <v>1154</v>
      </c>
      <c r="AK27" s="22">
        <v>4212</v>
      </c>
      <c r="AL27" s="22">
        <v>4835</v>
      </c>
      <c r="AM27" s="22">
        <v>6041</v>
      </c>
      <c r="AN27" s="22">
        <v>7829</v>
      </c>
      <c r="AO27" s="22">
        <v>9019</v>
      </c>
      <c r="AP27" s="22">
        <v>10280</v>
      </c>
      <c r="AQ27" s="22">
        <v>10345</v>
      </c>
      <c r="AR27" s="22">
        <v>9283.11</v>
      </c>
      <c r="AS27" s="22">
        <v>8411.2000000000007</v>
      </c>
      <c r="AT27" s="22">
        <v>10590</v>
      </c>
      <c r="AU27" s="22"/>
      <c r="AV27" s="22"/>
      <c r="AW27" s="22"/>
      <c r="AX27" s="22"/>
      <c r="AY27" s="22"/>
      <c r="AZ27" s="22"/>
      <c r="BA27" s="22"/>
      <c r="BB27" s="22"/>
      <c r="BC27" s="22"/>
      <c r="BD27" s="22"/>
      <c r="BE27" s="22"/>
      <c r="BF27" s="22"/>
      <c r="BG27" s="22"/>
      <c r="BH27" s="22"/>
    </row>
    <row r="28" spans="3:60" hidden="1">
      <c r="C28" s="21" t="s">
        <v>119</v>
      </c>
      <c r="D28" s="21" t="s">
        <v>109</v>
      </c>
      <c r="E28" s="22">
        <v>425</v>
      </c>
      <c r="F28" s="22">
        <v>433</v>
      </c>
      <c r="G28" s="22">
        <v>430</v>
      </c>
      <c r="H28" s="22">
        <v>400</v>
      </c>
      <c r="I28" s="22">
        <v>410</v>
      </c>
      <c r="J28" s="22">
        <v>625</v>
      </c>
      <c r="K28" s="22">
        <v>640</v>
      </c>
      <c r="L28" s="22">
        <v>855</v>
      </c>
      <c r="M28" s="22">
        <v>1015</v>
      </c>
      <c r="N28" s="22">
        <v>945</v>
      </c>
      <c r="O28" s="22">
        <v>1040</v>
      </c>
      <c r="P28" s="22">
        <v>870</v>
      </c>
      <c r="Q28" s="22">
        <v>700</v>
      </c>
      <c r="R28" s="22">
        <v>455</v>
      </c>
      <c r="S28" s="23">
        <v>510</v>
      </c>
      <c r="T28" s="23">
        <v>525</v>
      </c>
      <c r="U28" s="23">
        <v>515</v>
      </c>
      <c r="V28" s="23">
        <v>525</v>
      </c>
      <c r="W28" s="23">
        <v>565</v>
      </c>
      <c r="X28" s="23">
        <v>480</v>
      </c>
      <c r="Y28" s="23">
        <v>470</v>
      </c>
      <c r="Z28" s="23">
        <v>530</v>
      </c>
      <c r="AA28" s="23">
        <v>450</v>
      </c>
      <c r="AB28" s="23">
        <v>466.61</v>
      </c>
      <c r="AC28" s="23">
        <v>386.83</v>
      </c>
      <c r="AD28" s="23">
        <v>493.54</v>
      </c>
      <c r="AE28" s="23">
        <v>419.62</v>
      </c>
      <c r="AF28" s="23">
        <v>355.45</v>
      </c>
      <c r="AG28" s="22">
        <v>216750</v>
      </c>
      <c r="AH28" s="22">
        <v>227325</v>
      </c>
      <c r="AI28" s="22">
        <v>221450</v>
      </c>
      <c r="AJ28" s="22">
        <v>210000</v>
      </c>
      <c r="AK28" s="22">
        <v>231650</v>
      </c>
      <c r="AL28" s="22">
        <v>300000</v>
      </c>
      <c r="AM28" s="22">
        <v>300800</v>
      </c>
      <c r="AN28" s="22">
        <v>453150</v>
      </c>
      <c r="AO28" s="22">
        <v>456750</v>
      </c>
      <c r="AP28" s="22">
        <v>440950</v>
      </c>
      <c r="AQ28" s="22">
        <v>402300</v>
      </c>
      <c r="AR28" s="22">
        <v>429380</v>
      </c>
      <c r="AS28" s="22">
        <v>293735</v>
      </c>
      <c r="AT28" s="22">
        <v>161728</v>
      </c>
      <c r="AU28" s="22"/>
      <c r="AV28" s="22"/>
      <c r="AW28" s="22"/>
      <c r="AX28" s="22"/>
      <c r="AY28" s="22"/>
      <c r="AZ28" s="22"/>
      <c r="BA28" s="22"/>
      <c r="BB28" s="22"/>
      <c r="BC28" s="22"/>
      <c r="BD28" s="22"/>
      <c r="BE28" s="22"/>
      <c r="BF28" s="22"/>
      <c r="BG28" s="22"/>
      <c r="BH28" s="22"/>
    </row>
    <row r="29" spans="3:60" hidden="1">
      <c r="C29" s="21" t="s">
        <v>119</v>
      </c>
      <c r="D29" s="21" t="s">
        <v>110</v>
      </c>
      <c r="E29" s="22">
        <v>214</v>
      </c>
      <c r="F29" s="22">
        <v>237</v>
      </c>
      <c r="G29" s="22">
        <v>241</v>
      </c>
      <c r="H29" s="22">
        <v>261</v>
      </c>
      <c r="I29" s="22">
        <v>291</v>
      </c>
      <c r="J29" s="22">
        <v>303</v>
      </c>
      <c r="K29" s="22">
        <v>313</v>
      </c>
      <c r="L29" s="22">
        <v>323</v>
      </c>
      <c r="M29" s="22">
        <v>334</v>
      </c>
      <c r="N29" s="22">
        <v>344</v>
      </c>
      <c r="O29" s="22">
        <v>355</v>
      </c>
      <c r="P29" s="22">
        <v>355</v>
      </c>
      <c r="Q29" s="22">
        <v>355</v>
      </c>
      <c r="R29" s="22">
        <v>379</v>
      </c>
      <c r="S29" s="23">
        <v>192.78</v>
      </c>
      <c r="T29" s="23">
        <v>196.96</v>
      </c>
      <c r="U29" s="23">
        <v>194.15</v>
      </c>
      <c r="V29" s="23">
        <v>200</v>
      </c>
      <c r="W29" s="23">
        <v>210</v>
      </c>
      <c r="X29" s="23">
        <v>200</v>
      </c>
      <c r="Y29" s="23">
        <v>201.63</v>
      </c>
      <c r="Z29" s="23">
        <v>202.52</v>
      </c>
      <c r="AA29" s="23">
        <v>208.17</v>
      </c>
      <c r="AB29" s="23">
        <v>207.63</v>
      </c>
      <c r="AC29" s="23">
        <v>300</v>
      </c>
      <c r="AD29" s="23">
        <v>300</v>
      </c>
      <c r="AE29" s="23">
        <v>300</v>
      </c>
      <c r="AF29" s="23">
        <v>299.55</v>
      </c>
      <c r="AG29" s="22">
        <v>41255</v>
      </c>
      <c r="AH29" s="22">
        <v>46680</v>
      </c>
      <c r="AI29" s="22">
        <v>46790</v>
      </c>
      <c r="AJ29" s="22">
        <v>52200</v>
      </c>
      <c r="AK29" s="22">
        <v>61110</v>
      </c>
      <c r="AL29" s="22">
        <v>60600</v>
      </c>
      <c r="AM29" s="22">
        <v>63110</v>
      </c>
      <c r="AN29" s="22">
        <v>65415</v>
      </c>
      <c r="AO29" s="22">
        <v>69530</v>
      </c>
      <c r="AP29" s="22">
        <v>71425</v>
      </c>
      <c r="AQ29" s="22">
        <v>106500</v>
      </c>
      <c r="AR29" s="22">
        <v>106500</v>
      </c>
      <c r="AS29" s="22">
        <v>106500</v>
      </c>
      <c r="AT29" s="22">
        <v>113530</v>
      </c>
      <c r="AU29" s="22"/>
      <c r="AV29" s="22"/>
      <c r="AW29" s="22"/>
      <c r="AX29" s="22"/>
      <c r="AY29" s="22"/>
      <c r="AZ29" s="22"/>
      <c r="BA29" s="22"/>
      <c r="BB29" s="22"/>
      <c r="BC29" s="22"/>
      <c r="BD29" s="22"/>
      <c r="BE29" s="22"/>
      <c r="BF29" s="22"/>
      <c r="BG29" s="22"/>
      <c r="BH29" s="22"/>
    </row>
    <row r="30" spans="3:60" hidden="1">
      <c r="C30" s="21" t="s">
        <v>119</v>
      </c>
      <c r="D30" s="21" t="s">
        <v>111</v>
      </c>
      <c r="E30" s="22">
        <v>2643</v>
      </c>
      <c r="F30" s="22">
        <v>2615</v>
      </c>
      <c r="G30" s="22">
        <v>2556</v>
      </c>
      <c r="H30" s="22">
        <v>2556</v>
      </c>
      <c r="I30" s="22">
        <v>2670</v>
      </c>
      <c r="J30" s="22">
        <v>2588</v>
      </c>
      <c r="K30" s="22">
        <v>3018</v>
      </c>
      <c r="L30" s="22">
        <v>3313</v>
      </c>
      <c r="M30" s="22">
        <v>2998</v>
      </c>
      <c r="N30" s="22">
        <v>3189</v>
      </c>
      <c r="O30" s="22">
        <v>3407</v>
      </c>
      <c r="P30" s="22">
        <v>3078</v>
      </c>
      <c r="Q30" s="22">
        <v>2986</v>
      </c>
      <c r="R30" s="22">
        <v>3171</v>
      </c>
      <c r="S30" s="23">
        <v>430</v>
      </c>
      <c r="T30" s="23">
        <v>480</v>
      </c>
      <c r="U30" s="23">
        <v>450</v>
      </c>
      <c r="V30" s="23">
        <v>465</v>
      </c>
      <c r="W30" s="23">
        <v>510</v>
      </c>
      <c r="X30" s="23">
        <v>490</v>
      </c>
      <c r="Y30" s="23">
        <v>480</v>
      </c>
      <c r="Z30" s="23">
        <v>529.14</v>
      </c>
      <c r="AA30" s="23">
        <v>440</v>
      </c>
      <c r="AB30" s="23">
        <v>470</v>
      </c>
      <c r="AC30" s="23">
        <v>480</v>
      </c>
      <c r="AD30" s="23">
        <v>490</v>
      </c>
      <c r="AE30" s="23">
        <v>417</v>
      </c>
      <c r="AF30" s="23">
        <v>463.42</v>
      </c>
      <c r="AG30" s="22">
        <v>1136490</v>
      </c>
      <c r="AH30" s="22">
        <v>1255200</v>
      </c>
      <c r="AI30" s="22">
        <v>1150200</v>
      </c>
      <c r="AJ30" s="22">
        <v>1188540</v>
      </c>
      <c r="AK30" s="22">
        <v>1361700</v>
      </c>
      <c r="AL30" s="22">
        <v>1268120</v>
      </c>
      <c r="AM30" s="22">
        <v>1448640</v>
      </c>
      <c r="AN30" s="22">
        <v>1753040</v>
      </c>
      <c r="AO30" s="22">
        <v>1319120</v>
      </c>
      <c r="AP30" s="22">
        <v>1498830</v>
      </c>
      <c r="AQ30" s="22">
        <v>1635360</v>
      </c>
      <c r="AR30" s="22">
        <v>1508220</v>
      </c>
      <c r="AS30" s="22">
        <v>1245162</v>
      </c>
      <c r="AT30" s="22">
        <v>1469489</v>
      </c>
      <c r="AU30" s="22"/>
      <c r="AV30" s="22"/>
      <c r="AW30" s="22"/>
      <c r="AX30" s="22"/>
      <c r="AY30" s="22"/>
      <c r="AZ30" s="22"/>
      <c r="BA30" s="22"/>
      <c r="BB30" s="22"/>
      <c r="BC30" s="22"/>
      <c r="BD30" s="22"/>
      <c r="BE30" s="22"/>
      <c r="BF30" s="22"/>
      <c r="BG30" s="22"/>
      <c r="BH30" s="22"/>
    </row>
    <row r="31" spans="3:60" hidden="1">
      <c r="C31" s="21" t="s">
        <v>119</v>
      </c>
      <c r="D31" s="21" t="s">
        <v>112</v>
      </c>
      <c r="E31" s="22">
        <v>2857</v>
      </c>
      <c r="F31" s="22">
        <v>2852</v>
      </c>
      <c r="G31" s="22">
        <v>2797</v>
      </c>
      <c r="H31" s="22">
        <v>2817</v>
      </c>
      <c r="I31" s="22">
        <v>2961</v>
      </c>
      <c r="J31" s="22">
        <v>2891</v>
      </c>
      <c r="K31" s="22">
        <v>3331</v>
      </c>
      <c r="L31" s="22">
        <v>3636</v>
      </c>
      <c r="M31" s="22">
        <v>3332</v>
      </c>
      <c r="N31" s="22">
        <v>3533</v>
      </c>
      <c r="O31" s="22">
        <v>3762</v>
      </c>
      <c r="P31" s="22">
        <v>3433</v>
      </c>
      <c r="Q31" s="22">
        <v>3341</v>
      </c>
      <c r="R31" s="22">
        <v>3550</v>
      </c>
      <c r="S31" s="23">
        <v>412.23</v>
      </c>
      <c r="T31" s="23">
        <v>456.48</v>
      </c>
      <c r="U31" s="23">
        <v>427.95</v>
      </c>
      <c r="V31" s="23">
        <v>440.45</v>
      </c>
      <c r="W31" s="23">
        <v>480.52</v>
      </c>
      <c r="X31" s="23">
        <v>459.61</v>
      </c>
      <c r="Y31" s="23">
        <v>453.84</v>
      </c>
      <c r="Z31" s="23">
        <v>500.13</v>
      </c>
      <c r="AA31" s="23">
        <v>416.76</v>
      </c>
      <c r="AB31" s="23">
        <v>444.45</v>
      </c>
      <c r="AC31" s="23">
        <v>463.01</v>
      </c>
      <c r="AD31" s="23">
        <v>470.35</v>
      </c>
      <c r="AE31" s="23">
        <v>404.57</v>
      </c>
      <c r="AF31" s="23">
        <v>445.92</v>
      </c>
      <c r="AG31" s="22">
        <v>1177745</v>
      </c>
      <c r="AH31" s="22">
        <v>1301880</v>
      </c>
      <c r="AI31" s="22">
        <v>1196990</v>
      </c>
      <c r="AJ31" s="22">
        <v>1240740</v>
      </c>
      <c r="AK31" s="22">
        <v>1422810</v>
      </c>
      <c r="AL31" s="22">
        <v>1328720</v>
      </c>
      <c r="AM31" s="22">
        <v>1511750</v>
      </c>
      <c r="AN31" s="22">
        <v>1818455</v>
      </c>
      <c r="AO31" s="22">
        <v>1388650</v>
      </c>
      <c r="AP31" s="22">
        <v>1570255</v>
      </c>
      <c r="AQ31" s="22">
        <v>1741860</v>
      </c>
      <c r="AR31" s="22">
        <v>1614720</v>
      </c>
      <c r="AS31" s="22">
        <v>1351662</v>
      </c>
      <c r="AT31" s="22">
        <v>1583019</v>
      </c>
      <c r="AU31" s="22"/>
      <c r="AV31" s="22"/>
      <c r="AW31" s="22"/>
      <c r="AX31" s="22"/>
      <c r="AY31" s="22"/>
      <c r="AZ31" s="22"/>
      <c r="BA31" s="22"/>
      <c r="BB31" s="22"/>
      <c r="BC31" s="22"/>
      <c r="BD31" s="22"/>
      <c r="BE31" s="22"/>
      <c r="BF31" s="22"/>
      <c r="BG31" s="22"/>
      <c r="BH31" s="22"/>
    </row>
    <row r="32" spans="3:60" hidden="1">
      <c r="C32" s="21" t="s">
        <v>119</v>
      </c>
      <c r="D32" s="21" t="s">
        <v>113</v>
      </c>
      <c r="E32" s="22">
        <v>3316</v>
      </c>
      <c r="F32" s="22">
        <v>3309</v>
      </c>
      <c r="G32" s="22">
        <v>3258</v>
      </c>
      <c r="H32" s="22">
        <v>3246</v>
      </c>
      <c r="I32" s="22">
        <v>3552</v>
      </c>
      <c r="J32" s="22">
        <v>3725</v>
      </c>
      <c r="K32" s="22">
        <v>4184</v>
      </c>
      <c r="L32" s="22">
        <v>4776</v>
      </c>
      <c r="M32" s="22">
        <v>4738</v>
      </c>
      <c r="N32" s="22">
        <v>4867</v>
      </c>
      <c r="O32" s="22">
        <v>5243</v>
      </c>
      <c r="P32" s="22">
        <v>4679</v>
      </c>
      <c r="Q32" s="22">
        <v>4399</v>
      </c>
      <c r="R32" s="22">
        <v>4318</v>
      </c>
      <c r="S32" s="23">
        <v>423.72</v>
      </c>
      <c r="T32" s="23">
        <v>463.4</v>
      </c>
      <c r="U32" s="23">
        <v>438.38</v>
      </c>
      <c r="V32" s="23">
        <v>450.41</v>
      </c>
      <c r="W32" s="23">
        <v>486.2</v>
      </c>
      <c r="X32" s="23">
        <v>456.4</v>
      </c>
      <c r="Y32" s="23">
        <v>450.97</v>
      </c>
      <c r="Z32" s="23">
        <v>497.07</v>
      </c>
      <c r="AA32" s="23">
        <v>417.28</v>
      </c>
      <c r="AB32" s="23">
        <v>445.41</v>
      </c>
      <c r="AC32" s="23">
        <v>437.87</v>
      </c>
      <c r="AD32" s="23">
        <v>468.33</v>
      </c>
      <c r="AE32" s="23">
        <v>403.36</v>
      </c>
      <c r="AF32" s="23">
        <v>431.58</v>
      </c>
      <c r="AG32" s="22">
        <v>1405057</v>
      </c>
      <c r="AH32" s="22">
        <v>1533402</v>
      </c>
      <c r="AI32" s="22">
        <v>1428243</v>
      </c>
      <c r="AJ32" s="22">
        <v>1462015</v>
      </c>
      <c r="AK32" s="22">
        <v>1726983</v>
      </c>
      <c r="AL32" s="22">
        <v>1700083</v>
      </c>
      <c r="AM32" s="22">
        <v>1886875</v>
      </c>
      <c r="AN32" s="22">
        <v>2374013</v>
      </c>
      <c r="AO32" s="22">
        <v>1977074</v>
      </c>
      <c r="AP32" s="22">
        <v>2167796</v>
      </c>
      <c r="AQ32" s="22">
        <v>2295776</v>
      </c>
      <c r="AR32" s="22">
        <v>2191307.11</v>
      </c>
      <c r="AS32" s="22">
        <v>1774372.2</v>
      </c>
      <c r="AT32" s="22">
        <v>1863577</v>
      </c>
      <c r="AU32" s="22"/>
      <c r="AV32" s="22"/>
      <c r="AW32" s="22"/>
      <c r="AX32" s="22"/>
      <c r="AY32" s="22"/>
      <c r="AZ32" s="22"/>
      <c r="BA32" s="22"/>
      <c r="BB32" s="22"/>
      <c r="BC32" s="22"/>
      <c r="BD32" s="22"/>
      <c r="BE32" s="22"/>
      <c r="BF32" s="22"/>
      <c r="BG32" s="22"/>
      <c r="BH32" s="22"/>
    </row>
    <row r="33" spans="3:60" hidden="1">
      <c r="C33" s="21" t="s">
        <v>119</v>
      </c>
      <c r="D33" s="21" t="s">
        <v>114</v>
      </c>
      <c r="E33" s="22">
        <v>0</v>
      </c>
      <c r="F33" s="22">
        <v>0</v>
      </c>
      <c r="G33" s="22">
        <v>0</v>
      </c>
      <c r="H33" s="22">
        <v>0</v>
      </c>
      <c r="I33" s="22">
        <v>0</v>
      </c>
      <c r="J33" s="22">
        <v>0</v>
      </c>
      <c r="K33" s="22">
        <v>0</v>
      </c>
      <c r="L33" s="22">
        <v>0</v>
      </c>
      <c r="M33" s="22">
        <v>0</v>
      </c>
      <c r="N33" s="22">
        <v>0</v>
      </c>
      <c r="O33" s="22">
        <v>0</v>
      </c>
      <c r="P33" s="22">
        <v>0</v>
      </c>
      <c r="Q33" s="22">
        <v>0</v>
      </c>
      <c r="R33" s="22">
        <v>0</v>
      </c>
      <c r="S33" s="23"/>
      <c r="T33" s="23"/>
      <c r="U33" s="23"/>
      <c r="V33" s="23"/>
      <c r="W33" s="23"/>
      <c r="X33" s="23"/>
      <c r="Y33" s="23"/>
      <c r="Z33" s="23"/>
      <c r="AA33" s="23"/>
      <c r="AB33" s="23"/>
      <c r="AC33" s="23"/>
      <c r="AD33" s="23"/>
      <c r="AE33" s="23"/>
      <c r="AF33" s="23"/>
      <c r="AG33" s="22">
        <v>0</v>
      </c>
      <c r="AH33" s="22">
        <v>0</v>
      </c>
      <c r="AI33" s="22">
        <v>0</v>
      </c>
      <c r="AJ33" s="22">
        <v>0</v>
      </c>
      <c r="AK33" s="22">
        <v>0</v>
      </c>
      <c r="AL33" s="22">
        <v>0</v>
      </c>
      <c r="AM33" s="22">
        <v>0</v>
      </c>
      <c r="AN33" s="22">
        <v>0</v>
      </c>
      <c r="AO33" s="22">
        <v>0</v>
      </c>
      <c r="AP33" s="22">
        <v>0</v>
      </c>
      <c r="AQ33" s="22">
        <v>0</v>
      </c>
      <c r="AR33" s="22">
        <v>0</v>
      </c>
      <c r="AS33" s="22">
        <v>0</v>
      </c>
      <c r="AT33" s="22">
        <v>0</v>
      </c>
      <c r="AU33" s="22"/>
      <c r="AV33" s="22"/>
      <c r="AW33" s="22"/>
      <c r="AX33" s="22"/>
      <c r="AY33" s="22"/>
      <c r="AZ33" s="22"/>
      <c r="BA33" s="22"/>
      <c r="BB33" s="22"/>
      <c r="BC33" s="22"/>
      <c r="BD33" s="22"/>
      <c r="BE33" s="22"/>
      <c r="BF33" s="22"/>
      <c r="BG33" s="22"/>
      <c r="BH33" s="22"/>
    </row>
    <row r="34" spans="3:60" hidden="1">
      <c r="C34" s="21" t="s">
        <v>119</v>
      </c>
      <c r="D34" s="21" t="s">
        <v>115</v>
      </c>
      <c r="E34" s="22">
        <v>0</v>
      </c>
      <c r="F34" s="22">
        <v>0</v>
      </c>
      <c r="G34" s="22">
        <v>0</v>
      </c>
      <c r="H34" s="22">
        <v>0</v>
      </c>
      <c r="I34" s="22">
        <v>0</v>
      </c>
      <c r="J34" s="22">
        <v>0</v>
      </c>
      <c r="K34" s="22">
        <v>0</v>
      </c>
      <c r="L34" s="22">
        <v>0</v>
      </c>
      <c r="M34" s="22">
        <v>0</v>
      </c>
      <c r="N34" s="22">
        <v>0</v>
      </c>
      <c r="O34" s="22">
        <v>0</v>
      </c>
      <c r="P34" s="22">
        <v>0</v>
      </c>
      <c r="Q34" s="22">
        <v>0</v>
      </c>
      <c r="R34" s="22">
        <v>0</v>
      </c>
      <c r="S34" s="23"/>
      <c r="T34" s="23"/>
      <c r="U34" s="23"/>
      <c r="V34" s="23"/>
      <c r="W34" s="23"/>
      <c r="X34" s="23"/>
      <c r="Y34" s="23"/>
      <c r="Z34" s="23"/>
      <c r="AA34" s="23"/>
      <c r="AB34" s="23"/>
      <c r="AC34" s="23"/>
      <c r="AD34" s="23"/>
      <c r="AE34" s="23"/>
      <c r="AF34" s="23"/>
      <c r="AG34" s="22">
        <v>0</v>
      </c>
      <c r="AH34" s="22">
        <v>0</v>
      </c>
      <c r="AI34" s="22">
        <v>0</v>
      </c>
      <c r="AJ34" s="22">
        <v>0</v>
      </c>
      <c r="AK34" s="22">
        <v>0</v>
      </c>
      <c r="AL34" s="22">
        <v>0</v>
      </c>
      <c r="AM34" s="22">
        <v>0</v>
      </c>
      <c r="AN34" s="22">
        <v>0</v>
      </c>
      <c r="AO34" s="22">
        <v>0</v>
      </c>
      <c r="AP34" s="22">
        <v>0</v>
      </c>
      <c r="AQ34" s="22">
        <v>0</v>
      </c>
      <c r="AR34" s="22">
        <v>0</v>
      </c>
      <c r="AS34" s="22">
        <v>0</v>
      </c>
      <c r="AT34" s="22">
        <v>0</v>
      </c>
      <c r="AU34" s="22"/>
      <c r="AV34" s="22"/>
      <c r="AW34" s="22"/>
      <c r="AX34" s="22"/>
      <c r="AY34" s="22"/>
      <c r="AZ34" s="22"/>
      <c r="BA34" s="22"/>
      <c r="BB34" s="22"/>
      <c r="BC34" s="22"/>
      <c r="BD34" s="22"/>
      <c r="BE34" s="22"/>
      <c r="BF34" s="22"/>
      <c r="BG34" s="22"/>
      <c r="BH34" s="22"/>
    </row>
    <row r="35" spans="3:60" hidden="1">
      <c r="C35" s="21" t="s">
        <v>119</v>
      </c>
      <c r="D35" s="21" t="s">
        <v>116</v>
      </c>
      <c r="E35" s="22">
        <v>0</v>
      </c>
      <c r="F35" s="22">
        <v>0</v>
      </c>
      <c r="G35" s="22">
        <v>0</v>
      </c>
      <c r="H35" s="22">
        <v>0</v>
      </c>
      <c r="I35" s="22">
        <v>0</v>
      </c>
      <c r="J35" s="22">
        <v>0</v>
      </c>
      <c r="K35" s="22">
        <v>0</v>
      </c>
      <c r="L35" s="22">
        <v>0</v>
      </c>
      <c r="M35" s="22">
        <v>0</v>
      </c>
      <c r="N35" s="22">
        <v>0</v>
      </c>
      <c r="O35" s="22">
        <v>0</v>
      </c>
      <c r="P35" s="22">
        <v>0</v>
      </c>
      <c r="Q35" s="22">
        <v>0</v>
      </c>
      <c r="R35" s="22">
        <v>0</v>
      </c>
      <c r="S35" s="23"/>
      <c r="T35" s="23"/>
      <c r="U35" s="23"/>
      <c r="V35" s="23"/>
      <c r="W35" s="23"/>
      <c r="X35" s="23"/>
      <c r="Y35" s="23"/>
      <c r="Z35" s="23"/>
      <c r="AA35" s="23"/>
      <c r="AB35" s="23"/>
      <c r="AC35" s="23"/>
      <c r="AD35" s="23"/>
      <c r="AE35" s="23"/>
      <c r="AF35" s="23"/>
      <c r="AG35" s="22">
        <v>0</v>
      </c>
      <c r="AH35" s="22">
        <v>0</v>
      </c>
      <c r="AI35" s="22">
        <v>0</v>
      </c>
      <c r="AJ35" s="22">
        <v>0</v>
      </c>
      <c r="AK35" s="22">
        <v>0</v>
      </c>
      <c r="AL35" s="22">
        <v>0</v>
      </c>
      <c r="AM35" s="22">
        <v>0</v>
      </c>
      <c r="AN35" s="22">
        <v>0</v>
      </c>
      <c r="AO35" s="22">
        <v>0</v>
      </c>
      <c r="AP35" s="22">
        <v>0</v>
      </c>
      <c r="AQ35" s="22">
        <v>0</v>
      </c>
      <c r="AR35" s="22">
        <v>0</v>
      </c>
      <c r="AS35" s="22">
        <v>0</v>
      </c>
      <c r="AT35" s="22">
        <v>0</v>
      </c>
      <c r="AU35" s="22"/>
      <c r="AV35" s="22"/>
      <c r="AW35" s="22"/>
      <c r="AX35" s="22"/>
      <c r="AY35" s="22"/>
      <c r="AZ35" s="22"/>
      <c r="BA35" s="22"/>
      <c r="BB35" s="22"/>
      <c r="BC35" s="22"/>
      <c r="BD35" s="22"/>
      <c r="BE35" s="22"/>
      <c r="BF35" s="22"/>
      <c r="BG35" s="22"/>
      <c r="BH35" s="22"/>
    </row>
    <row r="36" spans="3:60" hidden="1">
      <c r="C36" s="21" t="s">
        <v>119</v>
      </c>
      <c r="D36" s="21" t="s">
        <v>117</v>
      </c>
      <c r="E36" s="22">
        <v>0</v>
      </c>
      <c r="F36" s="22">
        <v>0</v>
      </c>
      <c r="G36" s="22">
        <v>0</v>
      </c>
      <c r="H36" s="22">
        <v>0</v>
      </c>
      <c r="I36" s="22">
        <v>0</v>
      </c>
      <c r="J36" s="22">
        <v>0</v>
      </c>
      <c r="K36" s="22">
        <v>0</v>
      </c>
      <c r="L36" s="22">
        <v>0</v>
      </c>
      <c r="M36" s="22">
        <v>0</v>
      </c>
      <c r="N36" s="22">
        <v>0</v>
      </c>
      <c r="O36" s="22">
        <v>0</v>
      </c>
      <c r="P36" s="22">
        <v>0</v>
      </c>
      <c r="Q36" s="22">
        <v>0</v>
      </c>
      <c r="R36" s="22">
        <v>0</v>
      </c>
      <c r="S36" s="23"/>
      <c r="T36" s="23"/>
      <c r="U36" s="23"/>
      <c r="V36" s="23"/>
      <c r="W36" s="23"/>
      <c r="X36" s="23"/>
      <c r="Y36" s="23"/>
      <c r="Z36" s="23"/>
      <c r="AA36" s="23"/>
      <c r="AB36" s="23"/>
      <c r="AC36" s="23"/>
      <c r="AD36" s="23"/>
      <c r="AE36" s="23"/>
      <c r="AF36" s="23"/>
      <c r="AG36" s="22">
        <v>0</v>
      </c>
      <c r="AH36" s="22">
        <v>0</v>
      </c>
      <c r="AI36" s="22">
        <v>0</v>
      </c>
      <c r="AJ36" s="22">
        <v>0</v>
      </c>
      <c r="AK36" s="22">
        <v>0</v>
      </c>
      <c r="AL36" s="22">
        <v>0</v>
      </c>
      <c r="AM36" s="22">
        <v>0</v>
      </c>
      <c r="AN36" s="22">
        <v>0</v>
      </c>
      <c r="AO36" s="22">
        <v>0</v>
      </c>
      <c r="AP36" s="22">
        <v>0</v>
      </c>
      <c r="AQ36" s="22">
        <v>0</v>
      </c>
      <c r="AR36" s="22">
        <v>0</v>
      </c>
      <c r="AS36" s="22">
        <v>0</v>
      </c>
      <c r="AT36" s="22">
        <v>0</v>
      </c>
      <c r="AU36" s="22"/>
      <c r="AV36" s="22"/>
      <c r="AW36" s="22"/>
      <c r="AX36" s="22"/>
      <c r="AY36" s="22"/>
      <c r="AZ36" s="22"/>
      <c r="BA36" s="22"/>
      <c r="BB36" s="22"/>
      <c r="BC36" s="22"/>
      <c r="BD36" s="22"/>
      <c r="BE36" s="22"/>
      <c r="BF36" s="22"/>
      <c r="BG36" s="22"/>
      <c r="BH36" s="22"/>
    </row>
    <row r="37" spans="3:60" hidden="1">
      <c r="C37" s="21" t="s">
        <v>119</v>
      </c>
      <c r="D37" s="21" t="s">
        <v>118</v>
      </c>
      <c r="E37" s="22">
        <v>3316</v>
      </c>
      <c r="F37" s="22">
        <v>3309</v>
      </c>
      <c r="G37" s="22">
        <v>3258</v>
      </c>
      <c r="H37" s="22">
        <v>3246</v>
      </c>
      <c r="I37" s="22">
        <v>3552</v>
      </c>
      <c r="J37" s="22">
        <v>3725</v>
      </c>
      <c r="K37" s="22">
        <v>4184</v>
      </c>
      <c r="L37" s="22">
        <v>4776</v>
      </c>
      <c r="M37" s="22">
        <v>4738</v>
      </c>
      <c r="N37" s="22">
        <v>4867</v>
      </c>
      <c r="O37" s="22">
        <v>5243</v>
      </c>
      <c r="P37" s="22">
        <v>4679</v>
      </c>
      <c r="Q37" s="22">
        <v>4399</v>
      </c>
      <c r="R37" s="22">
        <v>4318</v>
      </c>
      <c r="S37" s="23"/>
      <c r="T37" s="23"/>
      <c r="U37" s="23"/>
      <c r="V37" s="23"/>
      <c r="W37" s="23"/>
      <c r="X37" s="23"/>
      <c r="Y37" s="23"/>
      <c r="Z37" s="23"/>
      <c r="AA37" s="23"/>
      <c r="AB37" s="23"/>
      <c r="AC37" s="23"/>
      <c r="AD37" s="23"/>
      <c r="AE37" s="23"/>
      <c r="AF37" s="23"/>
      <c r="AG37" s="22">
        <v>1405057</v>
      </c>
      <c r="AH37" s="22">
        <v>1533402</v>
      </c>
      <c r="AI37" s="22">
        <v>1428243</v>
      </c>
      <c r="AJ37" s="22">
        <v>1462015</v>
      </c>
      <c r="AK37" s="22">
        <v>1726983</v>
      </c>
      <c r="AL37" s="22">
        <v>1700083</v>
      </c>
      <c r="AM37" s="22">
        <v>1886875</v>
      </c>
      <c r="AN37" s="22">
        <v>2374013</v>
      </c>
      <c r="AO37" s="22">
        <v>1977074</v>
      </c>
      <c r="AP37" s="22">
        <v>2167796</v>
      </c>
      <c r="AQ37" s="22">
        <v>2295776</v>
      </c>
      <c r="AR37" s="22">
        <v>2191307.11</v>
      </c>
      <c r="AS37" s="22">
        <v>1774372.2</v>
      </c>
      <c r="AT37" s="22">
        <v>1863577</v>
      </c>
      <c r="AU37" s="22"/>
      <c r="AV37" s="22"/>
      <c r="AW37" s="22"/>
      <c r="AX37" s="22"/>
      <c r="AY37" s="22"/>
      <c r="AZ37" s="22"/>
      <c r="BA37" s="22"/>
      <c r="BB37" s="22"/>
      <c r="BC37" s="22"/>
      <c r="BD37" s="22"/>
      <c r="BE37" s="22"/>
      <c r="BF37" s="22"/>
      <c r="BG37" s="22"/>
      <c r="BH37" s="22"/>
    </row>
    <row r="38" spans="3:60" hidden="1">
      <c r="C38" s="21" t="s">
        <v>120</v>
      </c>
      <c r="D38" s="21" t="s">
        <v>107</v>
      </c>
      <c r="E38" s="22">
        <v>289</v>
      </c>
      <c r="F38" s="22">
        <v>262</v>
      </c>
      <c r="G38" s="22">
        <v>293</v>
      </c>
      <c r="H38" s="22">
        <v>367</v>
      </c>
      <c r="I38" s="22">
        <v>395</v>
      </c>
      <c r="J38" s="22">
        <v>401</v>
      </c>
      <c r="K38" s="22">
        <v>396</v>
      </c>
      <c r="L38" s="22">
        <v>337</v>
      </c>
      <c r="M38" s="22">
        <v>296</v>
      </c>
      <c r="N38" s="22">
        <v>263</v>
      </c>
      <c r="O38" s="22">
        <v>281</v>
      </c>
      <c r="P38" s="22">
        <v>334</v>
      </c>
      <c r="Q38" s="22">
        <v>339</v>
      </c>
      <c r="R38" s="22">
        <v>276</v>
      </c>
      <c r="S38" s="23">
        <v>398.27</v>
      </c>
      <c r="T38" s="23">
        <v>393.28</v>
      </c>
      <c r="U38" s="23">
        <v>317.41000000000003</v>
      </c>
      <c r="V38" s="23">
        <v>312.52999999999997</v>
      </c>
      <c r="W38" s="23">
        <v>375.7</v>
      </c>
      <c r="X38" s="23">
        <v>229.65</v>
      </c>
      <c r="Y38" s="23">
        <v>309.60000000000002</v>
      </c>
      <c r="Z38" s="23">
        <v>321.99</v>
      </c>
      <c r="AA38" s="23">
        <v>335.71</v>
      </c>
      <c r="AB38" s="23">
        <v>339.24</v>
      </c>
      <c r="AC38" s="23">
        <v>334.23</v>
      </c>
      <c r="AD38" s="23">
        <v>408.68</v>
      </c>
      <c r="AE38" s="23">
        <v>347.73</v>
      </c>
      <c r="AF38" s="23">
        <v>311.38</v>
      </c>
      <c r="AG38" s="22">
        <v>115101</v>
      </c>
      <c r="AH38" s="22">
        <v>103040</v>
      </c>
      <c r="AI38" s="22">
        <v>93000</v>
      </c>
      <c r="AJ38" s="22">
        <v>114700</v>
      </c>
      <c r="AK38" s="22">
        <v>148400</v>
      </c>
      <c r="AL38" s="22">
        <v>92090</v>
      </c>
      <c r="AM38" s="22">
        <v>122600</v>
      </c>
      <c r="AN38" s="22">
        <v>108510</v>
      </c>
      <c r="AO38" s="22">
        <v>99370</v>
      </c>
      <c r="AP38" s="22">
        <v>89220</v>
      </c>
      <c r="AQ38" s="22">
        <v>93920</v>
      </c>
      <c r="AR38" s="22">
        <v>136500</v>
      </c>
      <c r="AS38" s="22">
        <v>117880</v>
      </c>
      <c r="AT38" s="22">
        <v>85940</v>
      </c>
      <c r="AU38" s="22"/>
      <c r="AV38" s="22"/>
      <c r="AW38" s="22"/>
      <c r="AX38" s="22"/>
      <c r="AY38" s="22"/>
      <c r="AZ38" s="22"/>
      <c r="BA38" s="22"/>
      <c r="BB38" s="22"/>
      <c r="BC38" s="22"/>
      <c r="BD38" s="22"/>
      <c r="BE38" s="22"/>
      <c r="BF38" s="22"/>
      <c r="BG38" s="22"/>
      <c r="BH38" s="22"/>
    </row>
    <row r="39" spans="3:60" hidden="1">
      <c r="C39" s="21" t="s">
        <v>120</v>
      </c>
      <c r="D39" s="21" t="s">
        <v>108</v>
      </c>
      <c r="E39" s="22">
        <v>0</v>
      </c>
      <c r="F39" s="22">
        <v>0</v>
      </c>
      <c r="G39" s="22">
        <v>0</v>
      </c>
      <c r="H39" s="22">
        <v>0</v>
      </c>
      <c r="I39" s="22">
        <v>0</v>
      </c>
      <c r="J39" s="22">
        <v>0</v>
      </c>
      <c r="K39" s="22">
        <v>0</v>
      </c>
      <c r="L39" s="22">
        <v>0</v>
      </c>
      <c r="M39" s="22">
        <v>0</v>
      </c>
      <c r="N39" s="22">
        <v>0</v>
      </c>
      <c r="O39" s="22">
        <v>0</v>
      </c>
      <c r="P39" s="22">
        <v>0</v>
      </c>
      <c r="Q39" s="22">
        <v>0</v>
      </c>
      <c r="R39" s="22">
        <v>0</v>
      </c>
      <c r="S39" s="23"/>
      <c r="T39" s="23"/>
      <c r="U39" s="23"/>
      <c r="V39" s="23"/>
      <c r="W39" s="23"/>
      <c r="X39" s="23"/>
      <c r="Y39" s="23"/>
      <c r="Z39" s="23"/>
      <c r="AA39" s="23"/>
      <c r="AB39" s="23"/>
      <c r="AC39" s="23"/>
      <c r="AD39" s="23"/>
      <c r="AE39" s="23"/>
      <c r="AF39" s="23"/>
      <c r="AG39" s="22">
        <v>14600</v>
      </c>
      <c r="AH39" s="22">
        <v>12720</v>
      </c>
      <c r="AI39" s="22">
        <v>12100</v>
      </c>
      <c r="AJ39" s="22">
        <v>12000</v>
      </c>
      <c r="AK39" s="22">
        <v>15100</v>
      </c>
      <c r="AL39" s="22">
        <v>15720</v>
      </c>
      <c r="AM39" s="22">
        <v>12550</v>
      </c>
      <c r="AN39" s="22">
        <v>14900</v>
      </c>
      <c r="AO39" s="22">
        <v>10450</v>
      </c>
      <c r="AP39" s="22">
        <v>5000</v>
      </c>
      <c r="AQ39" s="22">
        <v>8170</v>
      </c>
      <c r="AR39" s="22">
        <v>8810</v>
      </c>
      <c r="AS39" s="22">
        <v>6780</v>
      </c>
      <c r="AT39" s="22">
        <v>11740</v>
      </c>
      <c r="AU39" s="22"/>
      <c r="AV39" s="22"/>
      <c r="AW39" s="22"/>
      <c r="AX39" s="22"/>
      <c r="AY39" s="22"/>
      <c r="AZ39" s="22"/>
      <c r="BA39" s="22"/>
      <c r="BB39" s="22"/>
      <c r="BC39" s="22"/>
      <c r="BD39" s="22"/>
      <c r="BE39" s="22"/>
      <c r="BF39" s="22"/>
      <c r="BG39" s="22"/>
      <c r="BH39" s="22"/>
    </row>
    <row r="40" spans="3:60" hidden="1">
      <c r="C40" s="21" t="s">
        <v>120</v>
      </c>
      <c r="D40" s="21" t="s">
        <v>109</v>
      </c>
      <c r="E40" s="22">
        <v>4</v>
      </c>
      <c r="F40" s="22">
        <v>0</v>
      </c>
      <c r="G40" s="22">
        <v>0</v>
      </c>
      <c r="H40" s="22">
        <v>0</v>
      </c>
      <c r="I40" s="22">
        <v>0</v>
      </c>
      <c r="J40" s="22">
        <v>0</v>
      </c>
      <c r="K40" s="22">
        <v>0</v>
      </c>
      <c r="L40" s="22">
        <v>0</v>
      </c>
      <c r="M40" s="22">
        <v>0</v>
      </c>
      <c r="N40" s="22">
        <v>0</v>
      </c>
      <c r="O40" s="22">
        <v>0</v>
      </c>
      <c r="P40" s="22">
        <v>0</v>
      </c>
      <c r="Q40" s="22">
        <v>0</v>
      </c>
      <c r="R40" s="22">
        <v>0</v>
      </c>
      <c r="S40" s="23">
        <v>530</v>
      </c>
      <c r="T40" s="23"/>
      <c r="U40" s="23"/>
      <c r="V40" s="23"/>
      <c r="W40" s="23"/>
      <c r="X40" s="23"/>
      <c r="Y40" s="23"/>
      <c r="Z40" s="23"/>
      <c r="AA40" s="23"/>
      <c r="AB40" s="23"/>
      <c r="AC40" s="23"/>
      <c r="AD40" s="23"/>
      <c r="AE40" s="23"/>
      <c r="AF40" s="23"/>
      <c r="AG40" s="22">
        <v>2120</v>
      </c>
      <c r="AH40" s="22">
        <v>0</v>
      </c>
      <c r="AI40" s="22">
        <v>0</v>
      </c>
      <c r="AJ40" s="22">
        <v>0</v>
      </c>
      <c r="AK40" s="22">
        <v>0</v>
      </c>
      <c r="AL40" s="22">
        <v>0</v>
      </c>
      <c r="AM40" s="22">
        <v>0</v>
      </c>
      <c r="AN40" s="22">
        <v>0</v>
      </c>
      <c r="AO40" s="22">
        <v>0</v>
      </c>
      <c r="AP40" s="22">
        <v>0</v>
      </c>
      <c r="AQ40" s="22">
        <v>0</v>
      </c>
      <c r="AR40" s="22">
        <v>0</v>
      </c>
      <c r="AS40" s="22">
        <v>0</v>
      </c>
      <c r="AT40" s="22">
        <v>0</v>
      </c>
      <c r="AU40" s="22"/>
      <c r="AV40" s="22"/>
      <c r="AW40" s="22"/>
      <c r="AX40" s="22"/>
      <c r="AY40" s="22"/>
      <c r="AZ40" s="22"/>
      <c r="BA40" s="22"/>
      <c r="BB40" s="22"/>
      <c r="BC40" s="22"/>
      <c r="BD40" s="22"/>
      <c r="BE40" s="22"/>
      <c r="BF40" s="22"/>
      <c r="BG40" s="22"/>
      <c r="BH40" s="22"/>
    </row>
    <row r="41" spans="3:60" hidden="1">
      <c r="C41" s="21" t="s">
        <v>120</v>
      </c>
      <c r="D41" s="21" t="s">
        <v>110</v>
      </c>
      <c r="E41" s="22">
        <v>163</v>
      </c>
      <c r="F41" s="22">
        <v>182</v>
      </c>
      <c r="G41" s="22">
        <v>181</v>
      </c>
      <c r="H41" s="22">
        <v>179</v>
      </c>
      <c r="I41" s="22">
        <v>210</v>
      </c>
      <c r="J41" s="22">
        <v>210</v>
      </c>
      <c r="K41" s="22">
        <v>180</v>
      </c>
      <c r="L41" s="22">
        <v>510</v>
      </c>
      <c r="M41" s="22">
        <v>510</v>
      </c>
      <c r="N41" s="22">
        <v>760</v>
      </c>
      <c r="O41" s="22">
        <v>762</v>
      </c>
      <c r="P41" s="22">
        <v>860</v>
      </c>
      <c r="Q41" s="22">
        <v>856</v>
      </c>
      <c r="R41" s="22">
        <v>855</v>
      </c>
      <c r="S41" s="23">
        <v>230</v>
      </c>
      <c r="T41" s="23">
        <v>226.04</v>
      </c>
      <c r="U41" s="23">
        <v>284.92</v>
      </c>
      <c r="V41" s="23">
        <v>280.61</v>
      </c>
      <c r="W41" s="23">
        <v>337.33</v>
      </c>
      <c r="X41" s="23">
        <v>405.52</v>
      </c>
      <c r="Y41" s="23">
        <v>374.06</v>
      </c>
      <c r="Z41" s="23">
        <v>409.41</v>
      </c>
      <c r="AA41" s="23">
        <v>386.27</v>
      </c>
      <c r="AB41" s="23">
        <v>390.13</v>
      </c>
      <c r="AC41" s="23">
        <v>396.59</v>
      </c>
      <c r="AD41" s="23">
        <v>398.37</v>
      </c>
      <c r="AE41" s="23">
        <v>373.31</v>
      </c>
      <c r="AF41" s="23">
        <v>341.05</v>
      </c>
      <c r="AG41" s="22">
        <v>37490</v>
      </c>
      <c r="AH41" s="22">
        <v>41140</v>
      </c>
      <c r="AI41" s="22">
        <v>51570</v>
      </c>
      <c r="AJ41" s="22">
        <v>50230</v>
      </c>
      <c r="AK41" s="22">
        <v>70840</v>
      </c>
      <c r="AL41" s="22">
        <v>85160</v>
      </c>
      <c r="AM41" s="22">
        <v>67330</v>
      </c>
      <c r="AN41" s="22">
        <v>208800</v>
      </c>
      <c r="AO41" s="22">
        <v>197000</v>
      </c>
      <c r="AP41" s="22">
        <v>296500</v>
      </c>
      <c r="AQ41" s="22">
        <v>302200</v>
      </c>
      <c r="AR41" s="22">
        <v>342600</v>
      </c>
      <c r="AS41" s="22">
        <v>319550</v>
      </c>
      <c r="AT41" s="22">
        <v>291597</v>
      </c>
      <c r="AU41" s="22"/>
      <c r="AV41" s="22"/>
      <c r="AW41" s="22"/>
      <c r="AX41" s="22"/>
      <c r="AY41" s="22"/>
      <c r="AZ41" s="22"/>
      <c r="BA41" s="22"/>
      <c r="BB41" s="22"/>
      <c r="BC41" s="22"/>
      <c r="BD41" s="22"/>
      <c r="BE41" s="22"/>
      <c r="BF41" s="22"/>
      <c r="BG41" s="22"/>
      <c r="BH41" s="22"/>
    </row>
    <row r="42" spans="3:60" hidden="1">
      <c r="C42" s="21" t="s">
        <v>120</v>
      </c>
      <c r="D42" s="21" t="s">
        <v>111</v>
      </c>
      <c r="E42" s="22">
        <v>10489</v>
      </c>
      <c r="F42" s="22">
        <v>10360</v>
      </c>
      <c r="G42" s="22">
        <v>11455</v>
      </c>
      <c r="H42" s="22">
        <v>12060</v>
      </c>
      <c r="I42" s="22">
        <v>12850</v>
      </c>
      <c r="J42" s="22">
        <v>11460</v>
      </c>
      <c r="K42" s="22">
        <v>11240</v>
      </c>
      <c r="L42" s="22">
        <v>13050</v>
      </c>
      <c r="M42" s="22">
        <v>12460</v>
      </c>
      <c r="N42" s="22">
        <v>12630</v>
      </c>
      <c r="O42" s="22">
        <v>12980</v>
      </c>
      <c r="P42" s="22">
        <v>12890</v>
      </c>
      <c r="Q42" s="22">
        <v>12904</v>
      </c>
      <c r="R42" s="22">
        <v>12687</v>
      </c>
      <c r="S42" s="23">
        <v>531.19000000000005</v>
      </c>
      <c r="T42" s="23">
        <v>540.86</v>
      </c>
      <c r="U42" s="23">
        <v>510.08</v>
      </c>
      <c r="V42" s="23">
        <v>478.94</v>
      </c>
      <c r="W42" s="23">
        <v>488.16</v>
      </c>
      <c r="X42" s="23">
        <v>488.24</v>
      </c>
      <c r="Y42" s="23">
        <v>443.1</v>
      </c>
      <c r="Z42" s="23">
        <v>490.24</v>
      </c>
      <c r="AA42" s="23">
        <v>463.81</v>
      </c>
      <c r="AB42" s="23">
        <v>471.5</v>
      </c>
      <c r="AC42" s="23">
        <v>479.62</v>
      </c>
      <c r="AD42" s="23">
        <v>482.97</v>
      </c>
      <c r="AE42" s="23">
        <v>454.49</v>
      </c>
      <c r="AF42" s="23">
        <v>468.25</v>
      </c>
      <c r="AG42" s="22">
        <v>5571600</v>
      </c>
      <c r="AH42" s="22">
        <v>5603300</v>
      </c>
      <c r="AI42" s="22">
        <v>5843000</v>
      </c>
      <c r="AJ42" s="22">
        <v>5776000</v>
      </c>
      <c r="AK42" s="22">
        <v>6272800</v>
      </c>
      <c r="AL42" s="22">
        <v>5595230</v>
      </c>
      <c r="AM42" s="22">
        <v>4980500</v>
      </c>
      <c r="AN42" s="22">
        <v>6397575</v>
      </c>
      <c r="AO42" s="22">
        <v>5779100</v>
      </c>
      <c r="AP42" s="22">
        <v>5955000</v>
      </c>
      <c r="AQ42" s="22">
        <v>6225480</v>
      </c>
      <c r="AR42" s="22">
        <v>6225480</v>
      </c>
      <c r="AS42" s="22">
        <v>5864770</v>
      </c>
      <c r="AT42" s="22">
        <v>5940640</v>
      </c>
      <c r="AU42" s="22"/>
      <c r="AV42" s="22"/>
      <c r="AW42" s="22"/>
      <c r="AX42" s="22"/>
      <c r="AY42" s="22"/>
      <c r="AZ42" s="22"/>
      <c r="BA42" s="22"/>
      <c r="BB42" s="22"/>
      <c r="BC42" s="22"/>
      <c r="BD42" s="22"/>
      <c r="BE42" s="22"/>
      <c r="BF42" s="22"/>
      <c r="BG42" s="22"/>
      <c r="BH42" s="22"/>
    </row>
    <row r="43" spans="3:60" hidden="1">
      <c r="C43" s="21" t="s">
        <v>120</v>
      </c>
      <c r="D43" s="21" t="s">
        <v>112</v>
      </c>
      <c r="E43" s="22">
        <v>10652</v>
      </c>
      <c r="F43" s="22">
        <v>10542</v>
      </c>
      <c r="G43" s="22">
        <v>11636</v>
      </c>
      <c r="H43" s="22">
        <v>12239</v>
      </c>
      <c r="I43" s="22">
        <v>13060</v>
      </c>
      <c r="J43" s="22">
        <v>11670</v>
      </c>
      <c r="K43" s="22">
        <v>11420</v>
      </c>
      <c r="L43" s="22">
        <v>13560</v>
      </c>
      <c r="M43" s="22">
        <v>12970</v>
      </c>
      <c r="N43" s="22">
        <v>13390</v>
      </c>
      <c r="O43" s="22">
        <v>13742</v>
      </c>
      <c r="P43" s="22">
        <v>13750</v>
      </c>
      <c r="Q43" s="22">
        <v>13760</v>
      </c>
      <c r="R43" s="22">
        <v>13542</v>
      </c>
      <c r="S43" s="23">
        <v>526.58000000000004</v>
      </c>
      <c r="T43" s="23">
        <v>535.41999999999996</v>
      </c>
      <c r="U43" s="23">
        <v>506.58</v>
      </c>
      <c r="V43" s="23">
        <v>476.04</v>
      </c>
      <c r="W43" s="23">
        <v>485.73</v>
      </c>
      <c r="X43" s="23">
        <v>486.75</v>
      </c>
      <c r="Y43" s="23">
        <v>442.02</v>
      </c>
      <c r="Z43" s="23">
        <v>487.2</v>
      </c>
      <c r="AA43" s="23">
        <v>460.76</v>
      </c>
      <c r="AB43" s="23">
        <v>466.88</v>
      </c>
      <c r="AC43" s="23">
        <v>475.02</v>
      </c>
      <c r="AD43" s="23">
        <v>477.68</v>
      </c>
      <c r="AE43" s="23">
        <v>449.44</v>
      </c>
      <c r="AF43" s="23">
        <v>460.22</v>
      </c>
      <c r="AG43" s="22">
        <v>5609090</v>
      </c>
      <c r="AH43" s="22">
        <v>5644440</v>
      </c>
      <c r="AI43" s="22">
        <v>5894570</v>
      </c>
      <c r="AJ43" s="22">
        <v>5826230</v>
      </c>
      <c r="AK43" s="22">
        <v>6343640</v>
      </c>
      <c r="AL43" s="22">
        <v>5680390</v>
      </c>
      <c r="AM43" s="22">
        <v>5047830</v>
      </c>
      <c r="AN43" s="22">
        <v>6606375</v>
      </c>
      <c r="AO43" s="22">
        <v>5976100</v>
      </c>
      <c r="AP43" s="22">
        <v>6251500</v>
      </c>
      <c r="AQ43" s="22">
        <v>6527680</v>
      </c>
      <c r="AR43" s="22">
        <v>6568080</v>
      </c>
      <c r="AS43" s="22">
        <v>6184320</v>
      </c>
      <c r="AT43" s="22">
        <v>6232237</v>
      </c>
      <c r="AU43" s="22"/>
      <c r="AV43" s="22"/>
      <c r="AW43" s="22"/>
      <c r="AX43" s="22"/>
      <c r="AY43" s="22"/>
      <c r="AZ43" s="22"/>
      <c r="BA43" s="22"/>
      <c r="BB43" s="22"/>
      <c r="BC43" s="22"/>
      <c r="BD43" s="22"/>
      <c r="BE43" s="22"/>
      <c r="BF43" s="22"/>
      <c r="BG43" s="22"/>
      <c r="BH43" s="22"/>
    </row>
    <row r="44" spans="3:60" hidden="1">
      <c r="C44" s="21" t="s">
        <v>120</v>
      </c>
      <c r="D44" s="21" t="s">
        <v>113</v>
      </c>
      <c r="E44" s="22">
        <v>10945</v>
      </c>
      <c r="F44" s="22">
        <v>10804</v>
      </c>
      <c r="G44" s="22">
        <v>11929</v>
      </c>
      <c r="H44" s="22">
        <v>12606</v>
      </c>
      <c r="I44" s="22">
        <v>13455</v>
      </c>
      <c r="J44" s="22">
        <v>12071</v>
      </c>
      <c r="K44" s="22">
        <v>11816</v>
      </c>
      <c r="L44" s="22">
        <v>13897</v>
      </c>
      <c r="M44" s="22">
        <v>13266</v>
      </c>
      <c r="N44" s="22">
        <v>13653</v>
      </c>
      <c r="O44" s="22">
        <v>14023</v>
      </c>
      <c r="P44" s="22">
        <v>14084</v>
      </c>
      <c r="Q44" s="22">
        <v>14099</v>
      </c>
      <c r="R44" s="22">
        <v>13818</v>
      </c>
      <c r="S44" s="23">
        <v>524.52</v>
      </c>
      <c r="T44" s="23">
        <v>533.15</v>
      </c>
      <c r="U44" s="23">
        <v>502.95</v>
      </c>
      <c r="V44" s="23">
        <v>472.23</v>
      </c>
      <c r="W44" s="23">
        <v>483.62</v>
      </c>
      <c r="X44" s="23">
        <v>479.51</v>
      </c>
      <c r="Y44" s="23">
        <v>438.64</v>
      </c>
      <c r="Z44" s="23">
        <v>484.26</v>
      </c>
      <c r="AA44" s="23">
        <v>458.76</v>
      </c>
      <c r="AB44" s="23">
        <v>464.79</v>
      </c>
      <c r="AC44" s="23">
        <v>472.78</v>
      </c>
      <c r="AD44" s="23">
        <v>476.67</v>
      </c>
      <c r="AE44" s="23">
        <v>447.48</v>
      </c>
      <c r="AF44" s="23">
        <v>458.09</v>
      </c>
      <c r="AG44" s="22">
        <v>5740911</v>
      </c>
      <c r="AH44" s="22">
        <v>5760200</v>
      </c>
      <c r="AI44" s="22">
        <v>5999670</v>
      </c>
      <c r="AJ44" s="22">
        <v>5952930</v>
      </c>
      <c r="AK44" s="22">
        <v>6507140</v>
      </c>
      <c r="AL44" s="22">
        <v>5788200</v>
      </c>
      <c r="AM44" s="22">
        <v>5182980</v>
      </c>
      <c r="AN44" s="22">
        <v>6729785</v>
      </c>
      <c r="AO44" s="22">
        <v>6085920</v>
      </c>
      <c r="AP44" s="22">
        <v>6345720</v>
      </c>
      <c r="AQ44" s="22">
        <v>6629770</v>
      </c>
      <c r="AR44" s="22">
        <v>6713390</v>
      </c>
      <c r="AS44" s="22">
        <v>6308980</v>
      </c>
      <c r="AT44" s="22">
        <v>6329917</v>
      </c>
      <c r="AU44" s="22"/>
      <c r="AV44" s="22"/>
      <c r="AW44" s="22"/>
      <c r="AX44" s="22"/>
      <c r="AY44" s="22"/>
      <c r="AZ44" s="22"/>
      <c r="BA44" s="22"/>
      <c r="BB44" s="22"/>
      <c r="BC44" s="22"/>
      <c r="BD44" s="22"/>
      <c r="BE44" s="22"/>
      <c r="BF44" s="22"/>
      <c r="BG44" s="22"/>
      <c r="BH44" s="22"/>
    </row>
    <row r="45" spans="3:60" hidden="1">
      <c r="C45" s="21" t="s">
        <v>120</v>
      </c>
      <c r="D45" s="21" t="s">
        <v>114</v>
      </c>
      <c r="E45" s="22">
        <v>0</v>
      </c>
      <c r="F45" s="22">
        <v>0</v>
      </c>
      <c r="G45" s="22">
        <v>0</v>
      </c>
      <c r="H45" s="22">
        <v>0</v>
      </c>
      <c r="I45" s="22">
        <v>0</v>
      </c>
      <c r="J45" s="22">
        <v>0</v>
      </c>
      <c r="K45" s="22">
        <v>0</v>
      </c>
      <c r="L45" s="22">
        <v>0</v>
      </c>
      <c r="M45" s="22">
        <v>0</v>
      </c>
      <c r="N45" s="22">
        <v>0</v>
      </c>
      <c r="O45" s="22">
        <v>0</v>
      </c>
      <c r="P45" s="22">
        <v>0</v>
      </c>
      <c r="Q45" s="22">
        <v>0</v>
      </c>
      <c r="R45" s="22">
        <v>0</v>
      </c>
      <c r="S45" s="23"/>
      <c r="T45" s="23"/>
      <c r="U45" s="23"/>
      <c r="V45" s="23"/>
      <c r="W45" s="23"/>
      <c r="X45" s="23"/>
      <c r="Y45" s="23"/>
      <c r="Z45" s="23"/>
      <c r="AA45" s="23"/>
      <c r="AB45" s="23"/>
      <c r="AC45" s="23"/>
      <c r="AD45" s="23"/>
      <c r="AE45" s="23"/>
      <c r="AF45" s="23"/>
      <c r="AG45" s="22">
        <v>0</v>
      </c>
      <c r="AH45" s="22">
        <v>0</v>
      </c>
      <c r="AI45" s="22">
        <v>0</v>
      </c>
      <c r="AJ45" s="22">
        <v>0</v>
      </c>
      <c r="AK45" s="22">
        <v>0</v>
      </c>
      <c r="AL45" s="22">
        <v>0</v>
      </c>
      <c r="AM45" s="22">
        <v>0</v>
      </c>
      <c r="AN45" s="22">
        <v>0</v>
      </c>
      <c r="AO45" s="22">
        <v>0</v>
      </c>
      <c r="AP45" s="22">
        <v>0</v>
      </c>
      <c r="AQ45" s="22">
        <v>0</v>
      </c>
      <c r="AR45" s="22">
        <v>0</v>
      </c>
      <c r="AS45" s="22">
        <v>0</v>
      </c>
      <c r="AT45" s="22">
        <v>0</v>
      </c>
      <c r="AU45" s="22"/>
      <c r="AV45" s="22"/>
      <c r="AW45" s="22"/>
      <c r="AX45" s="22"/>
      <c r="AY45" s="22"/>
      <c r="AZ45" s="22"/>
      <c r="BA45" s="22"/>
      <c r="BB45" s="22"/>
      <c r="BC45" s="22"/>
      <c r="BD45" s="22"/>
      <c r="BE45" s="22"/>
      <c r="BF45" s="22"/>
      <c r="BG45" s="22"/>
      <c r="BH45" s="22"/>
    </row>
    <row r="46" spans="3:60" hidden="1">
      <c r="C46" s="21" t="s">
        <v>120</v>
      </c>
      <c r="D46" s="21" t="s">
        <v>115</v>
      </c>
      <c r="E46" s="22">
        <v>0</v>
      </c>
      <c r="F46" s="22">
        <v>0</v>
      </c>
      <c r="G46" s="22">
        <v>0</v>
      </c>
      <c r="H46" s="22">
        <v>0</v>
      </c>
      <c r="I46" s="22">
        <v>0</v>
      </c>
      <c r="J46" s="22">
        <v>0</v>
      </c>
      <c r="K46" s="22">
        <v>0</v>
      </c>
      <c r="L46" s="22">
        <v>0</v>
      </c>
      <c r="M46" s="22">
        <v>0</v>
      </c>
      <c r="N46" s="22">
        <v>0</v>
      </c>
      <c r="O46" s="22">
        <v>0</v>
      </c>
      <c r="P46" s="22">
        <v>0</v>
      </c>
      <c r="Q46" s="22">
        <v>0</v>
      </c>
      <c r="R46" s="22">
        <v>0</v>
      </c>
      <c r="S46" s="23"/>
      <c r="T46" s="23"/>
      <c r="U46" s="23"/>
      <c r="V46" s="23"/>
      <c r="W46" s="23"/>
      <c r="X46" s="23"/>
      <c r="Y46" s="23"/>
      <c r="Z46" s="23"/>
      <c r="AA46" s="23"/>
      <c r="AB46" s="23"/>
      <c r="AC46" s="23"/>
      <c r="AD46" s="23"/>
      <c r="AE46" s="23"/>
      <c r="AF46" s="23"/>
      <c r="AG46" s="22">
        <v>0</v>
      </c>
      <c r="AH46" s="22">
        <v>0</v>
      </c>
      <c r="AI46" s="22">
        <v>0</v>
      </c>
      <c r="AJ46" s="22">
        <v>0</v>
      </c>
      <c r="AK46" s="22">
        <v>0</v>
      </c>
      <c r="AL46" s="22">
        <v>0</v>
      </c>
      <c r="AM46" s="22">
        <v>0</v>
      </c>
      <c r="AN46" s="22">
        <v>0</v>
      </c>
      <c r="AO46" s="22">
        <v>0</v>
      </c>
      <c r="AP46" s="22">
        <v>0</v>
      </c>
      <c r="AQ46" s="22">
        <v>0</v>
      </c>
      <c r="AR46" s="22">
        <v>0</v>
      </c>
      <c r="AS46" s="22">
        <v>0</v>
      </c>
      <c r="AT46" s="22">
        <v>0</v>
      </c>
      <c r="AU46" s="22"/>
      <c r="AV46" s="22"/>
      <c r="AW46" s="22"/>
      <c r="AX46" s="22"/>
      <c r="AY46" s="22"/>
      <c r="AZ46" s="22"/>
      <c r="BA46" s="22"/>
      <c r="BB46" s="22"/>
      <c r="BC46" s="22"/>
      <c r="BD46" s="22"/>
      <c r="BE46" s="22"/>
      <c r="BF46" s="22"/>
      <c r="BG46" s="22"/>
      <c r="BH46" s="22"/>
    </row>
    <row r="47" spans="3:60" hidden="1">
      <c r="C47" s="21" t="s">
        <v>120</v>
      </c>
      <c r="D47" s="21" t="s">
        <v>116</v>
      </c>
      <c r="E47" s="22">
        <v>0</v>
      </c>
      <c r="F47" s="22">
        <v>0</v>
      </c>
      <c r="G47" s="22">
        <v>0</v>
      </c>
      <c r="H47" s="22">
        <v>0</v>
      </c>
      <c r="I47" s="22">
        <v>0</v>
      </c>
      <c r="J47" s="22">
        <v>0</v>
      </c>
      <c r="K47" s="22">
        <v>0</v>
      </c>
      <c r="L47" s="22">
        <v>0</v>
      </c>
      <c r="M47" s="22">
        <v>0</v>
      </c>
      <c r="N47" s="22">
        <v>0</v>
      </c>
      <c r="O47" s="22">
        <v>0</v>
      </c>
      <c r="P47" s="22">
        <v>0</v>
      </c>
      <c r="Q47" s="22">
        <v>0</v>
      </c>
      <c r="R47" s="22">
        <v>0</v>
      </c>
      <c r="S47" s="23"/>
      <c r="T47" s="23"/>
      <c r="U47" s="23"/>
      <c r="V47" s="23"/>
      <c r="W47" s="23"/>
      <c r="X47" s="23"/>
      <c r="Y47" s="23"/>
      <c r="Z47" s="23"/>
      <c r="AA47" s="23"/>
      <c r="AB47" s="23"/>
      <c r="AC47" s="23"/>
      <c r="AD47" s="23"/>
      <c r="AE47" s="23"/>
      <c r="AF47" s="23"/>
      <c r="AG47" s="22">
        <v>0</v>
      </c>
      <c r="AH47" s="22">
        <v>0</v>
      </c>
      <c r="AI47" s="22">
        <v>0</v>
      </c>
      <c r="AJ47" s="22">
        <v>0</v>
      </c>
      <c r="AK47" s="22">
        <v>0</v>
      </c>
      <c r="AL47" s="22">
        <v>0</v>
      </c>
      <c r="AM47" s="22">
        <v>0</v>
      </c>
      <c r="AN47" s="22">
        <v>0</v>
      </c>
      <c r="AO47" s="22">
        <v>0</v>
      </c>
      <c r="AP47" s="22">
        <v>0</v>
      </c>
      <c r="AQ47" s="22">
        <v>0</v>
      </c>
      <c r="AR47" s="22">
        <v>0</v>
      </c>
      <c r="AS47" s="22">
        <v>0</v>
      </c>
      <c r="AT47" s="22">
        <v>0</v>
      </c>
      <c r="AU47" s="22"/>
      <c r="AV47" s="22"/>
      <c r="AW47" s="22"/>
      <c r="AX47" s="22"/>
      <c r="AY47" s="22"/>
      <c r="AZ47" s="22"/>
      <c r="BA47" s="22"/>
      <c r="BB47" s="22"/>
      <c r="BC47" s="22"/>
      <c r="BD47" s="22"/>
      <c r="BE47" s="22"/>
      <c r="BF47" s="22"/>
      <c r="BG47" s="22"/>
      <c r="BH47" s="22"/>
    </row>
    <row r="48" spans="3:60" hidden="1">
      <c r="C48" s="21" t="s">
        <v>120</v>
      </c>
      <c r="D48" s="21" t="s">
        <v>117</v>
      </c>
      <c r="E48" s="22">
        <v>0</v>
      </c>
      <c r="F48" s="22">
        <v>0</v>
      </c>
      <c r="G48" s="22">
        <v>0</v>
      </c>
      <c r="H48" s="22">
        <v>0</v>
      </c>
      <c r="I48" s="22">
        <v>0</v>
      </c>
      <c r="J48" s="22">
        <v>0</v>
      </c>
      <c r="K48" s="22">
        <v>0</v>
      </c>
      <c r="L48" s="22">
        <v>0</v>
      </c>
      <c r="M48" s="22">
        <v>0</v>
      </c>
      <c r="N48" s="22">
        <v>0</v>
      </c>
      <c r="O48" s="22">
        <v>0</v>
      </c>
      <c r="P48" s="22">
        <v>0</v>
      </c>
      <c r="Q48" s="22">
        <v>0</v>
      </c>
      <c r="R48" s="22">
        <v>0</v>
      </c>
      <c r="S48" s="23"/>
      <c r="T48" s="23"/>
      <c r="U48" s="23"/>
      <c r="V48" s="23"/>
      <c r="W48" s="23"/>
      <c r="X48" s="23"/>
      <c r="Y48" s="23"/>
      <c r="Z48" s="23"/>
      <c r="AA48" s="23"/>
      <c r="AB48" s="23"/>
      <c r="AC48" s="23"/>
      <c r="AD48" s="23"/>
      <c r="AE48" s="23"/>
      <c r="AF48" s="23"/>
      <c r="AG48" s="22">
        <v>0</v>
      </c>
      <c r="AH48" s="22">
        <v>0</v>
      </c>
      <c r="AI48" s="22">
        <v>0</v>
      </c>
      <c r="AJ48" s="22">
        <v>0</v>
      </c>
      <c r="AK48" s="22">
        <v>0</v>
      </c>
      <c r="AL48" s="22">
        <v>0</v>
      </c>
      <c r="AM48" s="22">
        <v>0</v>
      </c>
      <c r="AN48" s="22">
        <v>0</v>
      </c>
      <c r="AO48" s="22">
        <v>0</v>
      </c>
      <c r="AP48" s="22">
        <v>0</v>
      </c>
      <c r="AQ48" s="22">
        <v>0</v>
      </c>
      <c r="AR48" s="22">
        <v>0</v>
      </c>
      <c r="AS48" s="22">
        <v>0</v>
      </c>
      <c r="AT48" s="22">
        <v>0</v>
      </c>
      <c r="AU48" s="22"/>
      <c r="AV48" s="22"/>
      <c r="AW48" s="22"/>
      <c r="AX48" s="22"/>
      <c r="AY48" s="22"/>
      <c r="AZ48" s="22"/>
      <c r="BA48" s="22"/>
      <c r="BB48" s="22"/>
      <c r="BC48" s="22"/>
      <c r="BD48" s="22"/>
      <c r="BE48" s="22"/>
      <c r="BF48" s="22"/>
      <c r="BG48" s="22"/>
      <c r="BH48" s="22"/>
    </row>
    <row r="49" spans="3:60" hidden="1">
      <c r="C49" s="21" t="s">
        <v>120</v>
      </c>
      <c r="D49" s="21" t="s">
        <v>118</v>
      </c>
      <c r="E49" s="22">
        <v>10945</v>
      </c>
      <c r="F49" s="22">
        <v>10804</v>
      </c>
      <c r="G49" s="22">
        <v>11929</v>
      </c>
      <c r="H49" s="22">
        <v>12606</v>
      </c>
      <c r="I49" s="22">
        <v>13455</v>
      </c>
      <c r="J49" s="22">
        <v>12071</v>
      </c>
      <c r="K49" s="22">
        <v>11816</v>
      </c>
      <c r="L49" s="22">
        <v>13897</v>
      </c>
      <c r="M49" s="22">
        <v>13266</v>
      </c>
      <c r="N49" s="22">
        <v>13653</v>
      </c>
      <c r="O49" s="22">
        <v>14023</v>
      </c>
      <c r="P49" s="22">
        <v>14084</v>
      </c>
      <c r="Q49" s="22">
        <v>14099</v>
      </c>
      <c r="R49" s="22">
        <v>13818</v>
      </c>
      <c r="S49" s="23"/>
      <c r="T49" s="23"/>
      <c r="U49" s="23"/>
      <c r="V49" s="23"/>
      <c r="W49" s="23"/>
      <c r="X49" s="23"/>
      <c r="Y49" s="23"/>
      <c r="Z49" s="23"/>
      <c r="AA49" s="23"/>
      <c r="AB49" s="23"/>
      <c r="AC49" s="23"/>
      <c r="AD49" s="23"/>
      <c r="AE49" s="23"/>
      <c r="AF49" s="23"/>
      <c r="AG49" s="22">
        <v>5740911</v>
      </c>
      <c r="AH49" s="22">
        <v>5760200</v>
      </c>
      <c r="AI49" s="22">
        <v>5999670</v>
      </c>
      <c r="AJ49" s="22">
        <v>5952930</v>
      </c>
      <c r="AK49" s="22">
        <v>6507140</v>
      </c>
      <c r="AL49" s="22">
        <v>5788200</v>
      </c>
      <c r="AM49" s="22">
        <v>5182980</v>
      </c>
      <c r="AN49" s="22">
        <v>6729785</v>
      </c>
      <c r="AO49" s="22">
        <v>6085920</v>
      </c>
      <c r="AP49" s="22">
        <v>6345720</v>
      </c>
      <c r="AQ49" s="22">
        <v>6629770</v>
      </c>
      <c r="AR49" s="22">
        <v>6713390</v>
      </c>
      <c r="AS49" s="22">
        <v>6308980</v>
      </c>
      <c r="AT49" s="22">
        <v>6329917</v>
      </c>
      <c r="AU49" s="22"/>
      <c r="AV49" s="22"/>
      <c r="AW49" s="22"/>
      <c r="AX49" s="22"/>
      <c r="AY49" s="22"/>
      <c r="AZ49" s="22"/>
      <c r="BA49" s="22"/>
      <c r="BB49" s="22"/>
      <c r="BC49" s="22"/>
      <c r="BD49" s="22"/>
      <c r="BE49" s="22"/>
      <c r="BF49" s="22"/>
      <c r="BG49" s="22"/>
      <c r="BH49" s="22"/>
    </row>
    <row r="50" spans="3:60" hidden="1">
      <c r="C50" s="21" t="s">
        <v>121</v>
      </c>
      <c r="D50" s="21" t="s">
        <v>107</v>
      </c>
      <c r="E50" s="22">
        <v>0</v>
      </c>
      <c r="F50" s="22">
        <v>0</v>
      </c>
      <c r="G50" s="22">
        <v>0</v>
      </c>
      <c r="H50" s="22">
        <v>0</v>
      </c>
      <c r="I50" s="22">
        <v>0</v>
      </c>
      <c r="J50" s="22">
        <v>0</v>
      </c>
      <c r="K50" s="22">
        <v>0</v>
      </c>
      <c r="L50" s="22">
        <v>0</v>
      </c>
      <c r="M50" s="22">
        <v>0</v>
      </c>
      <c r="N50" s="22">
        <v>0</v>
      </c>
      <c r="O50" s="22">
        <v>0</v>
      </c>
      <c r="P50" s="22">
        <v>0</v>
      </c>
      <c r="Q50" s="22">
        <v>0</v>
      </c>
      <c r="R50" s="22">
        <v>0</v>
      </c>
      <c r="S50" s="23"/>
      <c r="T50" s="23"/>
      <c r="U50" s="23"/>
      <c r="V50" s="23"/>
      <c r="W50" s="23"/>
      <c r="X50" s="23"/>
      <c r="Y50" s="23"/>
      <c r="Z50" s="23"/>
      <c r="AA50" s="23"/>
      <c r="AB50" s="23"/>
      <c r="AC50" s="23"/>
      <c r="AD50" s="23"/>
      <c r="AE50" s="23"/>
      <c r="AF50" s="23"/>
      <c r="AG50" s="22">
        <v>0</v>
      </c>
      <c r="AH50" s="22">
        <v>0</v>
      </c>
      <c r="AI50" s="22">
        <v>0</v>
      </c>
      <c r="AJ50" s="22">
        <v>0</v>
      </c>
      <c r="AK50" s="22">
        <v>0</v>
      </c>
      <c r="AL50" s="22">
        <v>0</v>
      </c>
      <c r="AM50" s="22">
        <v>0</v>
      </c>
      <c r="AN50" s="22">
        <v>0</v>
      </c>
      <c r="AO50" s="22">
        <v>0</v>
      </c>
      <c r="AP50" s="22">
        <v>0</v>
      </c>
      <c r="AQ50" s="22">
        <v>0</v>
      </c>
      <c r="AR50" s="22">
        <v>0</v>
      </c>
      <c r="AS50" s="22">
        <v>0</v>
      </c>
      <c r="AT50" s="22">
        <v>0</v>
      </c>
      <c r="AU50" s="22"/>
      <c r="AV50" s="22"/>
      <c r="AW50" s="22"/>
      <c r="AX50" s="22"/>
      <c r="AY50" s="22"/>
      <c r="AZ50" s="22"/>
      <c r="BA50" s="22"/>
      <c r="BB50" s="22"/>
      <c r="BC50" s="22"/>
      <c r="BD50" s="22"/>
      <c r="BE50" s="22"/>
      <c r="BF50" s="22"/>
      <c r="BG50" s="22"/>
      <c r="BH50" s="22"/>
    </row>
    <row r="51" spans="3:60" hidden="1">
      <c r="C51" s="21" t="s">
        <v>121</v>
      </c>
      <c r="D51" s="21" t="s">
        <v>108</v>
      </c>
      <c r="E51" s="22">
        <v>0</v>
      </c>
      <c r="F51" s="22">
        <v>0</v>
      </c>
      <c r="G51" s="22">
        <v>0</v>
      </c>
      <c r="H51" s="22">
        <v>0</v>
      </c>
      <c r="I51" s="22">
        <v>0</v>
      </c>
      <c r="J51" s="22">
        <v>0</v>
      </c>
      <c r="K51" s="22">
        <v>0</v>
      </c>
      <c r="L51" s="22">
        <v>0</v>
      </c>
      <c r="M51" s="22">
        <v>0</v>
      </c>
      <c r="N51" s="22">
        <v>0</v>
      </c>
      <c r="O51" s="22">
        <v>0</v>
      </c>
      <c r="P51" s="22">
        <v>0</v>
      </c>
      <c r="Q51" s="22">
        <v>0</v>
      </c>
      <c r="R51" s="22">
        <v>0</v>
      </c>
      <c r="S51" s="23"/>
      <c r="T51" s="23"/>
      <c r="U51" s="23"/>
      <c r="V51" s="23"/>
      <c r="W51" s="23"/>
      <c r="X51" s="23"/>
      <c r="Y51" s="23"/>
      <c r="Z51" s="23"/>
      <c r="AA51" s="23"/>
      <c r="AB51" s="23"/>
      <c r="AC51" s="23"/>
      <c r="AD51" s="23"/>
      <c r="AE51" s="23"/>
      <c r="AF51" s="23"/>
      <c r="AG51" s="22">
        <v>0</v>
      </c>
      <c r="AH51" s="22">
        <v>0</v>
      </c>
      <c r="AI51" s="22">
        <v>0</v>
      </c>
      <c r="AJ51" s="22">
        <v>0</v>
      </c>
      <c r="AK51" s="22">
        <v>0</v>
      </c>
      <c r="AL51" s="22">
        <v>0</v>
      </c>
      <c r="AM51" s="22">
        <v>0</v>
      </c>
      <c r="AN51" s="22">
        <v>0</v>
      </c>
      <c r="AO51" s="22">
        <v>0</v>
      </c>
      <c r="AP51" s="22">
        <v>0</v>
      </c>
      <c r="AQ51" s="22">
        <v>0</v>
      </c>
      <c r="AR51" s="22">
        <v>0</v>
      </c>
      <c r="AS51" s="22">
        <v>0</v>
      </c>
      <c r="AT51" s="22">
        <v>0</v>
      </c>
      <c r="AU51" s="22"/>
      <c r="AV51" s="22"/>
      <c r="AW51" s="22"/>
      <c r="AX51" s="22"/>
      <c r="AY51" s="22"/>
      <c r="AZ51" s="22"/>
      <c r="BA51" s="22"/>
      <c r="BB51" s="22"/>
      <c r="BC51" s="22"/>
      <c r="BD51" s="22"/>
      <c r="BE51" s="22"/>
      <c r="BF51" s="22"/>
      <c r="BG51" s="22"/>
      <c r="BH51" s="22"/>
    </row>
    <row r="52" spans="3:60" hidden="1">
      <c r="C52" s="21" t="s">
        <v>121</v>
      </c>
      <c r="D52" s="21" t="s">
        <v>109</v>
      </c>
      <c r="E52" s="22">
        <v>0</v>
      </c>
      <c r="F52" s="22">
        <v>0</v>
      </c>
      <c r="G52" s="22">
        <v>0</v>
      </c>
      <c r="H52" s="22">
        <v>0</v>
      </c>
      <c r="I52" s="22">
        <v>0</v>
      </c>
      <c r="J52" s="22">
        <v>0</v>
      </c>
      <c r="K52" s="22">
        <v>0</v>
      </c>
      <c r="L52" s="22">
        <v>0</v>
      </c>
      <c r="M52" s="22">
        <v>0</v>
      </c>
      <c r="N52" s="22">
        <v>0</v>
      </c>
      <c r="O52" s="22">
        <v>0</v>
      </c>
      <c r="P52" s="22">
        <v>0</v>
      </c>
      <c r="Q52" s="22">
        <v>0</v>
      </c>
      <c r="R52" s="22">
        <v>0</v>
      </c>
      <c r="S52" s="23"/>
      <c r="T52" s="23"/>
      <c r="U52" s="23"/>
      <c r="V52" s="23"/>
      <c r="W52" s="23"/>
      <c r="X52" s="23"/>
      <c r="Y52" s="23"/>
      <c r="Z52" s="23"/>
      <c r="AA52" s="23"/>
      <c r="AB52" s="23"/>
      <c r="AC52" s="23"/>
      <c r="AD52" s="23"/>
      <c r="AE52" s="23"/>
      <c r="AF52" s="23"/>
      <c r="AG52" s="22">
        <v>0</v>
      </c>
      <c r="AH52" s="22">
        <v>0</v>
      </c>
      <c r="AI52" s="22">
        <v>0</v>
      </c>
      <c r="AJ52" s="22">
        <v>0</v>
      </c>
      <c r="AK52" s="22">
        <v>0</v>
      </c>
      <c r="AL52" s="22">
        <v>0</v>
      </c>
      <c r="AM52" s="22">
        <v>0</v>
      </c>
      <c r="AN52" s="22">
        <v>0</v>
      </c>
      <c r="AO52" s="22">
        <v>0</v>
      </c>
      <c r="AP52" s="22">
        <v>0</v>
      </c>
      <c r="AQ52" s="22">
        <v>0</v>
      </c>
      <c r="AR52" s="22">
        <v>0</v>
      </c>
      <c r="AS52" s="22">
        <v>0</v>
      </c>
      <c r="AT52" s="22">
        <v>0</v>
      </c>
      <c r="AU52" s="22"/>
      <c r="AV52" s="22"/>
      <c r="AW52" s="22"/>
      <c r="AX52" s="22"/>
      <c r="AY52" s="22"/>
      <c r="AZ52" s="22"/>
      <c r="BA52" s="22"/>
      <c r="BB52" s="22"/>
      <c r="BC52" s="22"/>
      <c r="BD52" s="22"/>
      <c r="BE52" s="22"/>
      <c r="BF52" s="22"/>
      <c r="BG52" s="22"/>
      <c r="BH52" s="22"/>
    </row>
    <row r="53" spans="3:60" hidden="1">
      <c r="C53" s="21" t="s">
        <v>121</v>
      </c>
      <c r="D53" s="21" t="s">
        <v>110</v>
      </c>
      <c r="E53" s="22">
        <v>234</v>
      </c>
      <c r="F53" s="22">
        <v>199</v>
      </c>
      <c r="G53" s="22">
        <v>193</v>
      </c>
      <c r="H53" s="22">
        <v>183</v>
      </c>
      <c r="I53" s="22">
        <v>197</v>
      </c>
      <c r="J53" s="22">
        <v>196</v>
      </c>
      <c r="K53" s="22">
        <v>176</v>
      </c>
      <c r="L53" s="22">
        <v>176</v>
      </c>
      <c r="M53" s="22">
        <v>176</v>
      </c>
      <c r="N53" s="22">
        <v>190</v>
      </c>
      <c r="O53" s="22">
        <v>200</v>
      </c>
      <c r="P53" s="22">
        <v>160</v>
      </c>
      <c r="Q53" s="22">
        <v>160</v>
      </c>
      <c r="R53" s="22">
        <v>180</v>
      </c>
      <c r="S53" s="23">
        <v>218.76</v>
      </c>
      <c r="T53" s="23">
        <v>262.14</v>
      </c>
      <c r="U53" s="23">
        <v>224.32</v>
      </c>
      <c r="V53" s="23">
        <v>188.18</v>
      </c>
      <c r="W53" s="23">
        <v>346.12</v>
      </c>
      <c r="X53" s="23">
        <v>313.19</v>
      </c>
      <c r="Y53" s="23">
        <v>299.89</v>
      </c>
      <c r="Z53" s="23">
        <v>380</v>
      </c>
      <c r="AA53" s="23">
        <v>292.61</v>
      </c>
      <c r="AB53" s="23">
        <v>361.84</v>
      </c>
      <c r="AC53" s="23">
        <v>333</v>
      </c>
      <c r="AD53" s="23">
        <v>444.38</v>
      </c>
      <c r="AE53" s="23">
        <v>385</v>
      </c>
      <c r="AF53" s="23">
        <v>449.44</v>
      </c>
      <c r="AG53" s="22">
        <v>51190</v>
      </c>
      <c r="AH53" s="22">
        <v>52165</v>
      </c>
      <c r="AI53" s="22">
        <v>43293</v>
      </c>
      <c r="AJ53" s="22">
        <v>34437</v>
      </c>
      <c r="AK53" s="22">
        <v>68186</v>
      </c>
      <c r="AL53" s="22">
        <v>61386</v>
      </c>
      <c r="AM53" s="22">
        <v>52780</v>
      </c>
      <c r="AN53" s="22">
        <v>66880</v>
      </c>
      <c r="AO53" s="22">
        <v>51500</v>
      </c>
      <c r="AP53" s="22">
        <v>68750</v>
      </c>
      <c r="AQ53" s="22">
        <v>66600</v>
      </c>
      <c r="AR53" s="22">
        <v>71100</v>
      </c>
      <c r="AS53" s="22">
        <v>61600</v>
      </c>
      <c r="AT53" s="22">
        <v>80900</v>
      </c>
      <c r="AU53" s="22"/>
      <c r="AV53" s="22"/>
      <c r="AW53" s="22"/>
      <c r="AX53" s="22"/>
      <c r="AY53" s="22"/>
      <c r="AZ53" s="22"/>
      <c r="BA53" s="22"/>
      <c r="BB53" s="22"/>
      <c r="BC53" s="22"/>
      <c r="BD53" s="22"/>
      <c r="BE53" s="22"/>
      <c r="BF53" s="22"/>
      <c r="BG53" s="22"/>
      <c r="BH53" s="22"/>
    </row>
    <row r="54" spans="3:60" hidden="1">
      <c r="C54" s="21" t="s">
        <v>121</v>
      </c>
      <c r="D54" s="21" t="s">
        <v>111</v>
      </c>
      <c r="E54" s="22">
        <v>572</v>
      </c>
      <c r="F54" s="22">
        <v>562</v>
      </c>
      <c r="G54" s="22">
        <v>550</v>
      </c>
      <c r="H54" s="22">
        <v>617</v>
      </c>
      <c r="I54" s="22">
        <v>568</v>
      </c>
      <c r="J54" s="22">
        <v>565</v>
      </c>
      <c r="K54" s="22">
        <v>606</v>
      </c>
      <c r="L54" s="22">
        <v>674</v>
      </c>
      <c r="M54" s="22">
        <v>613</v>
      </c>
      <c r="N54" s="22">
        <v>660</v>
      </c>
      <c r="O54" s="22">
        <v>755</v>
      </c>
      <c r="P54" s="22">
        <v>610</v>
      </c>
      <c r="Q54" s="22">
        <v>600</v>
      </c>
      <c r="R54" s="22">
        <v>610</v>
      </c>
      <c r="S54" s="23">
        <v>215.56</v>
      </c>
      <c r="T54" s="23">
        <v>281.45</v>
      </c>
      <c r="U54" s="23">
        <v>253.37</v>
      </c>
      <c r="V54" s="23">
        <v>219.47</v>
      </c>
      <c r="W54" s="23">
        <v>344.47</v>
      </c>
      <c r="X54" s="23">
        <v>305.38</v>
      </c>
      <c r="Y54" s="23">
        <v>290.99</v>
      </c>
      <c r="Z54" s="23">
        <v>372.7</v>
      </c>
      <c r="AA54" s="23">
        <v>298.60000000000002</v>
      </c>
      <c r="AB54" s="23">
        <v>333.94</v>
      </c>
      <c r="AC54" s="23">
        <v>302.05</v>
      </c>
      <c r="AD54" s="23">
        <v>396.89</v>
      </c>
      <c r="AE54" s="23">
        <v>331.83</v>
      </c>
      <c r="AF54" s="23">
        <v>388.52</v>
      </c>
      <c r="AG54" s="22">
        <v>123300</v>
      </c>
      <c r="AH54" s="22">
        <v>158175</v>
      </c>
      <c r="AI54" s="22">
        <v>139354</v>
      </c>
      <c r="AJ54" s="22">
        <v>135415</v>
      </c>
      <c r="AK54" s="22">
        <v>195658</v>
      </c>
      <c r="AL54" s="22">
        <v>172538</v>
      </c>
      <c r="AM54" s="22">
        <v>176339</v>
      </c>
      <c r="AN54" s="22">
        <v>251201</v>
      </c>
      <c r="AO54" s="22">
        <v>183044</v>
      </c>
      <c r="AP54" s="22">
        <v>220400</v>
      </c>
      <c r="AQ54" s="22">
        <v>228050</v>
      </c>
      <c r="AR54" s="22">
        <v>242100</v>
      </c>
      <c r="AS54" s="22">
        <v>199100</v>
      </c>
      <c r="AT54" s="22">
        <v>237000</v>
      </c>
      <c r="AU54" s="22"/>
      <c r="AV54" s="22"/>
      <c r="AW54" s="22"/>
      <c r="AX54" s="22"/>
      <c r="AY54" s="22"/>
      <c r="AZ54" s="22"/>
      <c r="BA54" s="22"/>
      <c r="BB54" s="22"/>
      <c r="BC54" s="22"/>
      <c r="BD54" s="22"/>
      <c r="BE54" s="22"/>
      <c r="BF54" s="22"/>
      <c r="BG54" s="22"/>
      <c r="BH54" s="22"/>
    </row>
    <row r="55" spans="3:60" hidden="1">
      <c r="C55" s="21" t="s">
        <v>121</v>
      </c>
      <c r="D55" s="21" t="s">
        <v>112</v>
      </c>
      <c r="E55" s="22">
        <v>806</v>
      </c>
      <c r="F55" s="22">
        <v>761</v>
      </c>
      <c r="G55" s="22">
        <v>743</v>
      </c>
      <c r="H55" s="22">
        <v>800</v>
      </c>
      <c r="I55" s="22">
        <v>765</v>
      </c>
      <c r="J55" s="22">
        <v>761</v>
      </c>
      <c r="K55" s="22">
        <v>782</v>
      </c>
      <c r="L55" s="22">
        <v>850</v>
      </c>
      <c r="M55" s="22">
        <v>789</v>
      </c>
      <c r="N55" s="22">
        <v>850</v>
      </c>
      <c r="O55" s="22">
        <v>955</v>
      </c>
      <c r="P55" s="22">
        <v>770</v>
      </c>
      <c r="Q55" s="22">
        <v>760</v>
      </c>
      <c r="R55" s="22">
        <v>790</v>
      </c>
      <c r="S55" s="23">
        <v>216.49</v>
      </c>
      <c r="T55" s="23">
        <v>276.39999999999998</v>
      </c>
      <c r="U55" s="23">
        <v>245.82</v>
      </c>
      <c r="V55" s="23">
        <v>212.32</v>
      </c>
      <c r="W55" s="23">
        <v>344.89</v>
      </c>
      <c r="X55" s="23">
        <v>307.39</v>
      </c>
      <c r="Y55" s="23">
        <v>292.99</v>
      </c>
      <c r="Z55" s="23">
        <v>374.21</v>
      </c>
      <c r="AA55" s="23">
        <v>297.27</v>
      </c>
      <c r="AB55" s="23">
        <v>340.18</v>
      </c>
      <c r="AC55" s="23">
        <v>308.52999999999997</v>
      </c>
      <c r="AD55" s="23">
        <v>406.75</v>
      </c>
      <c r="AE55" s="23">
        <v>343.03</v>
      </c>
      <c r="AF55" s="23">
        <v>402.41</v>
      </c>
      <c r="AG55" s="22">
        <v>174490</v>
      </c>
      <c r="AH55" s="22">
        <v>210340</v>
      </c>
      <c r="AI55" s="22">
        <v>182647</v>
      </c>
      <c r="AJ55" s="22">
        <v>169852</v>
      </c>
      <c r="AK55" s="22">
        <v>263844</v>
      </c>
      <c r="AL55" s="22">
        <v>233924</v>
      </c>
      <c r="AM55" s="22">
        <v>229119</v>
      </c>
      <c r="AN55" s="22">
        <v>318081</v>
      </c>
      <c r="AO55" s="22">
        <v>234544</v>
      </c>
      <c r="AP55" s="22">
        <v>289150</v>
      </c>
      <c r="AQ55" s="22">
        <v>294650</v>
      </c>
      <c r="AR55" s="22">
        <v>313200</v>
      </c>
      <c r="AS55" s="22">
        <v>260700</v>
      </c>
      <c r="AT55" s="22">
        <v>317900</v>
      </c>
      <c r="AU55" s="22"/>
      <c r="AV55" s="22"/>
      <c r="AW55" s="22"/>
      <c r="AX55" s="22"/>
      <c r="AY55" s="22"/>
      <c r="AZ55" s="22"/>
      <c r="BA55" s="22"/>
      <c r="BB55" s="22"/>
      <c r="BC55" s="22"/>
      <c r="BD55" s="22"/>
      <c r="BE55" s="22"/>
      <c r="BF55" s="22"/>
      <c r="BG55" s="22"/>
      <c r="BH55" s="22"/>
    </row>
    <row r="56" spans="3:60" hidden="1">
      <c r="C56" s="21" t="s">
        <v>121</v>
      </c>
      <c r="D56" s="21" t="s">
        <v>113</v>
      </c>
      <c r="E56" s="22">
        <v>806</v>
      </c>
      <c r="F56" s="22">
        <v>761</v>
      </c>
      <c r="G56" s="22">
        <v>743</v>
      </c>
      <c r="H56" s="22">
        <v>800</v>
      </c>
      <c r="I56" s="22">
        <v>765</v>
      </c>
      <c r="J56" s="22">
        <v>761</v>
      </c>
      <c r="K56" s="22">
        <v>782</v>
      </c>
      <c r="L56" s="22">
        <v>850</v>
      </c>
      <c r="M56" s="22">
        <v>789</v>
      </c>
      <c r="N56" s="22">
        <v>850</v>
      </c>
      <c r="O56" s="22">
        <v>955</v>
      </c>
      <c r="P56" s="22">
        <v>770</v>
      </c>
      <c r="Q56" s="22">
        <v>760</v>
      </c>
      <c r="R56" s="22">
        <v>790</v>
      </c>
      <c r="S56" s="23">
        <v>216.49</v>
      </c>
      <c r="T56" s="23">
        <v>276.39999999999998</v>
      </c>
      <c r="U56" s="23">
        <v>245.82</v>
      </c>
      <c r="V56" s="23">
        <v>212.32</v>
      </c>
      <c r="W56" s="23">
        <v>344.89</v>
      </c>
      <c r="X56" s="23">
        <v>307.39</v>
      </c>
      <c r="Y56" s="23">
        <v>292.99</v>
      </c>
      <c r="Z56" s="23">
        <v>374.21</v>
      </c>
      <c r="AA56" s="23">
        <v>297.27</v>
      </c>
      <c r="AB56" s="23">
        <v>340.18</v>
      </c>
      <c r="AC56" s="23">
        <v>308.52999999999997</v>
      </c>
      <c r="AD56" s="23">
        <v>406.75</v>
      </c>
      <c r="AE56" s="23">
        <v>343.03</v>
      </c>
      <c r="AF56" s="23">
        <v>402.41</v>
      </c>
      <c r="AG56" s="22">
        <v>174490</v>
      </c>
      <c r="AH56" s="22">
        <v>210340</v>
      </c>
      <c r="AI56" s="22">
        <v>182647</v>
      </c>
      <c r="AJ56" s="22">
        <v>169852</v>
      </c>
      <c r="AK56" s="22">
        <v>263844</v>
      </c>
      <c r="AL56" s="22">
        <v>233924</v>
      </c>
      <c r="AM56" s="22">
        <v>229119</v>
      </c>
      <c r="AN56" s="22">
        <v>318081</v>
      </c>
      <c r="AO56" s="22">
        <v>234544</v>
      </c>
      <c r="AP56" s="22">
        <v>289150</v>
      </c>
      <c r="AQ56" s="22">
        <v>294650</v>
      </c>
      <c r="AR56" s="22">
        <v>313200</v>
      </c>
      <c r="AS56" s="22">
        <v>260700</v>
      </c>
      <c r="AT56" s="22">
        <v>317900</v>
      </c>
      <c r="AU56" s="22"/>
      <c r="AV56" s="22"/>
      <c r="AW56" s="22"/>
      <c r="AX56" s="22"/>
      <c r="AY56" s="22"/>
      <c r="AZ56" s="22"/>
      <c r="BA56" s="22"/>
      <c r="BB56" s="22"/>
      <c r="BC56" s="22"/>
      <c r="BD56" s="22"/>
      <c r="BE56" s="22"/>
      <c r="BF56" s="22"/>
      <c r="BG56" s="22"/>
      <c r="BH56" s="22"/>
    </row>
    <row r="57" spans="3:60" hidden="1">
      <c r="C57" s="21" t="s">
        <v>121</v>
      </c>
      <c r="D57" s="21" t="s">
        <v>114</v>
      </c>
      <c r="E57" s="22">
        <v>0</v>
      </c>
      <c r="F57" s="22">
        <v>0</v>
      </c>
      <c r="G57" s="22">
        <v>0</v>
      </c>
      <c r="H57" s="22">
        <v>0</v>
      </c>
      <c r="I57" s="22">
        <v>0</v>
      </c>
      <c r="J57" s="22">
        <v>0</v>
      </c>
      <c r="K57" s="22">
        <v>0</v>
      </c>
      <c r="L57" s="22">
        <v>0</v>
      </c>
      <c r="M57" s="22">
        <v>0</v>
      </c>
      <c r="N57" s="22">
        <v>0</v>
      </c>
      <c r="O57" s="22">
        <v>0</v>
      </c>
      <c r="P57" s="22">
        <v>0</v>
      </c>
      <c r="Q57" s="22">
        <v>0</v>
      </c>
      <c r="R57" s="22">
        <v>0</v>
      </c>
      <c r="S57" s="23"/>
      <c r="T57" s="23"/>
      <c r="U57" s="23"/>
      <c r="V57" s="23"/>
      <c r="W57" s="23"/>
      <c r="X57" s="23"/>
      <c r="Y57" s="23"/>
      <c r="Z57" s="23"/>
      <c r="AA57" s="23"/>
      <c r="AB57" s="23"/>
      <c r="AC57" s="23"/>
      <c r="AD57" s="23"/>
      <c r="AE57" s="23"/>
      <c r="AF57" s="23"/>
      <c r="AG57" s="22">
        <v>0</v>
      </c>
      <c r="AH57" s="22">
        <v>0</v>
      </c>
      <c r="AI57" s="22">
        <v>0</v>
      </c>
      <c r="AJ57" s="22">
        <v>0</v>
      </c>
      <c r="AK57" s="22">
        <v>0</v>
      </c>
      <c r="AL57" s="22">
        <v>0</v>
      </c>
      <c r="AM57" s="22">
        <v>0</v>
      </c>
      <c r="AN57" s="22">
        <v>0</v>
      </c>
      <c r="AO57" s="22">
        <v>0</v>
      </c>
      <c r="AP57" s="22">
        <v>0</v>
      </c>
      <c r="AQ57" s="22">
        <v>0</v>
      </c>
      <c r="AR57" s="22">
        <v>0</v>
      </c>
      <c r="AS57" s="22">
        <v>0</v>
      </c>
      <c r="AT57" s="22">
        <v>0</v>
      </c>
      <c r="AU57" s="22"/>
      <c r="AV57" s="22"/>
      <c r="AW57" s="22"/>
      <c r="AX57" s="22"/>
      <c r="AY57" s="22"/>
      <c r="AZ57" s="22"/>
      <c r="BA57" s="22"/>
      <c r="BB57" s="22"/>
      <c r="BC57" s="22"/>
      <c r="BD57" s="22"/>
      <c r="BE57" s="22"/>
      <c r="BF57" s="22"/>
      <c r="BG57" s="22"/>
      <c r="BH57" s="22"/>
    </row>
    <row r="58" spans="3:60" hidden="1">
      <c r="C58" s="21" t="s">
        <v>121</v>
      </c>
      <c r="D58" s="21" t="s">
        <v>115</v>
      </c>
      <c r="E58" s="22">
        <v>0</v>
      </c>
      <c r="F58" s="22">
        <v>0</v>
      </c>
      <c r="G58" s="22">
        <v>0</v>
      </c>
      <c r="H58" s="22">
        <v>0</v>
      </c>
      <c r="I58" s="22">
        <v>0</v>
      </c>
      <c r="J58" s="22">
        <v>0</v>
      </c>
      <c r="K58" s="22">
        <v>0</v>
      </c>
      <c r="L58" s="22">
        <v>0</v>
      </c>
      <c r="M58" s="22">
        <v>0</v>
      </c>
      <c r="N58" s="22">
        <v>0</v>
      </c>
      <c r="O58" s="22">
        <v>0</v>
      </c>
      <c r="P58" s="22">
        <v>0</v>
      </c>
      <c r="Q58" s="22">
        <v>0</v>
      </c>
      <c r="R58" s="22">
        <v>0</v>
      </c>
      <c r="S58" s="23"/>
      <c r="T58" s="23"/>
      <c r="U58" s="23"/>
      <c r="V58" s="23"/>
      <c r="W58" s="23"/>
      <c r="X58" s="23"/>
      <c r="Y58" s="23"/>
      <c r="Z58" s="23"/>
      <c r="AA58" s="23"/>
      <c r="AB58" s="23"/>
      <c r="AC58" s="23"/>
      <c r="AD58" s="23"/>
      <c r="AE58" s="23"/>
      <c r="AF58" s="23"/>
      <c r="AG58" s="22">
        <v>0</v>
      </c>
      <c r="AH58" s="22">
        <v>0</v>
      </c>
      <c r="AI58" s="22">
        <v>0</v>
      </c>
      <c r="AJ58" s="22">
        <v>0</v>
      </c>
      <c r="AK58" s="22">
        <v>0</v>
      </c>
      <c r="AL58" s="22">
        <v>0</v>
      </c>
      <c r="AM58" s="22">
        <v>0</v>
      </c>
      <c r="AN58" s="22">
        <v>0</v>
      </c>
      <c r="AO58" s="22">
        <v>0</v>
      </c>
      <c r="AP58" s="22">
        <v>0</v>
      </c>
      <c r="AQ58" s="22">
        <v>0</v>
      </c>
      <c r="AR58" s="22">
        <v>0</v>
      </c>
      <c r="AS58" s="22">
        <v>0</v>
      </c>
      <c r="AT58" s="22">
        <v>0</v>
      </c>
      <c r="AU58" s="22"/>
      <c r="AV58" s="22"/>
      <c r="AW58" s="22"/>
      <c r="AX58" s="22"/>
      <c r="AY58" s="22"/>
      <c r="AZ58" s="22"/>
      <c r="BA58" s="22"/>
      <c r="BB58" s="22"/>
      <c r="BC58" s="22"/>
      <c r="BD58" s="22"/>
      <c r="BE58" s="22"/>
      <c r="BF58" s="22"/>
      <c r="BG58" s="22"/>
      <c r="BH58" s="22"/>
    </row>
    <row r="59" spans="3:60" hidden="1">
      <c r="C59" s="21" t="s">
        <v>121</v>
      </c>
      <c r="D59" s="21" t="s">
        <v>116</v>
      </c>
      <c r="E59" s="22">
        <v>0</v>
      </c>
      <c r="F59" s="22">
        <v>0</v>
      </c>
      <c r="G59" s="22">
        <v>0</v>
      </c>
      <c r="H59" s="22">
        <v>0</v>
      </c>
      <c r="I59" s="22">
        <v>0</v>
      </c>
      <c r="J59" s="22">
        <v>0</v>
      </c>
      <c r="K59" s="22">
        <v>0</v>
      </c>
      <c r="L59" s="22">
        <v>0</v>
      </c>
      <c r="M59" s="22">
        <v>0</v>
      </c>
      <c r="N59" s="22">
        <v>0</v>
      </c>
      <c r="O59" s="22">
        <v>0</v>
      </c>
      <c r="P59" s="22">
        <v>0</v>
      </c>
      <c r="Q59" s="22">
        <v>0</v>
      </c>
      <c r="R59" s="22">
        <v>0</v>
      </c>
      <c r="S59" s="23"/>
      <c r="T59" s="23"/>
      <c r="U59" s="23"/>
      <c r="V59" s="23"/>
      <c r="W59" s="23"/>
      <c r="X59" s="23"/>
      <c r="Y59" s="23"/>
      <c r="Z59" s="23"/>
      <c r="AA59" s="23"/>
      <c r="AB59" s="23"/>
      <c r="AC59" s="23"/>
      <c r="AD59" s="23"/>
      <c r="AE59" s="23"/>
      <c r="AF59" s="23"/>
      <c r="AG59" s="22">
        <v>0</v>
      </c>
      <c r="AH59" s="22">
        <v>0</v>
      </c>
      <c r="AI59" s="22">
        <v>0</v>
      </c>
      <c r="AJ59" s="22">
        <v>0</v>
      </c>
      <c r="AK59" s="22">
        <v>0</v>
      </c>
      <c r="AL59" s="22">
        <v>0</v>
      </c>
      <c r="AM59" s="22">
        <v>0</v>
      </c>
      <c r="AN59" s="22">
        <v>0</v>
      </c>
      <c r="AO59" s="22">
        <v>0</v>
      </c>
      <c r="AP59" s="22">
        <v>0</v>
      </c>
      <c r="AQ59" s="22">
        <v>0</v>
      </c>
      <c r="AR59" s="22">
        <v>0</v>
      </c>
      <c r="AS59" s="22">
        <v>0</v>
      </c>
      <c r="AT59" s="22">
        <v>0</v>
      </c>
      <c r="AU59" s="22"/>
      <c r="AV59" s="22"/>
      <c r="AW59" s="22"/>
      <c r="AX59" s="22"/>
      <c r="AY59" s="22"/>
      <c r="AZ59" s="22"/>
      <c r="BA59" s="22"/>
      <c r="BB59" s="22"/>
      <c r="BC59" s="22"/>
      <c r="BD59" s="22"/>
      <c r="BE59" s="22"/>
      <c r="BF59" s="22"/>
      <c r="BG59" s="22"/>
      <c r="BH59" s="22"/>
    </row>
    <row r="60" spans="3:60" hidden="1">
      <c r="C60" s="21" t="s">
        <v>121</v>
      </c>
      <c r="D60" s="21" t="s">
        <v>117</v>
      </c>
      <c r="E60" s="22">
        <v>0</v>
      </c>
      <c r="F60" s="22">
        <v>0</v>
      </c>
      <c r="G60" s="22">
        <v>0</v>
      </c>
      <c r="H60" s="22">
        <v>0</v>
      </c>
      <c r="I60" s="22">
        <v>0</v>
      </c>
      <c r="J60" s="22">
        <v>0</v>
      </c>
      <c r="K60" s="22">
        <v>0</v>
      </c>
      <c r="L60" s="22">
        <v>0</v>
      </c>
      <c r="M60" s="22">
        <v>0</v>
      </c>
      <c r="N60" s="22">
        <v>0</v>
      </c>
      <c r="O60" s="22">
        <v>0</v>
      </c>
      <c r="P60" s="22">
        <v>0</v>
      </c>
      <c r="Q60" s="22">
        <v>0</v>
      </c>
      <c r="R60" s="22">
        <v>0</v>
      </c>
      <c r="S60" s="23"/>
      <c r="T60" s="23"/>
      <c r="U60" s="23"/>
      <c r="V60" s="23"/>
      <c r="W60" s="23"/>
      <c r="X60" s="23"/>
      <c r="Y60" s="23"/>
      <c r="Z60" s="23"/>
      <c r="AA60" s="23"/>
      <c r="AB60" s="23"/>
      <c r="AC60" s="23"/>
      <c r="AD60" s="23"/>
      <c r="AE60" s="23"/>
      <c r="AF60" s="23"/>
      <c r="AG60" s="22">
        <v>0</v>
      </c>
      <c r="AH60" s="22">
        <v>0</v>
      </c>
      <c r="AI60" s="22">
        <v>0</v>
      </c>
      <c r="AJ60" s="22">
        <v>0</v>
      </c>
      <c r="AK60" s="22">
        <v>0</v>
      </c>
      <c r="AL60" s="22">
        <v>0</v>
      </c>
      <c r="AM60" s="22">
        <v>0</v>
      </c>
      <c r="AN60" s="22">
        <v>0</v>
      </c>
      <c r="AO60" s="22">
        <v>0</v>
      </c>
      <c r="AP60" s="22">
        <v>0</v>
      </c>
      <c r="AQ60" s="22">
        <v>0</v>
      </c>
      <c r="AR60" s="22">
        <v>0</v>
      </c>
      <c r="AS60" s="22">
        <v>0</v>
      </c>
      <c r="AT60" s="22">
        <v>0</v>
      </c>
      <c r="AU60" s="22"/>
      <c r="AV60" s="22"/>
      <c r="AW60" s="22"/>
      <c r="AX60" s="22"/>
      <c r="AY60" s="22"/>
      <c r="AZ60" s="22"/>
      <c r="BA60" s="22"/>
      <c r="BB60" s="22"/>
      <c r="BC60" s="22"/>
      <c r="BD60" s="22"/>
      <c r="BE60" s="22"/>
      <c r="BF60" s="22"/>
      <c r="BG60" s="22"/>
      <c r="BH60" s="22"/>
    </row>
    <row r="61" spans="3:60" hidden="1">
      <c r="C61" s="21" t="s">
        <v>121</v>
      </c>
      <c r="D61" s="21" t="s">
        <v>118</v>
      </c>
      <c r="E61" s="22">
        <v>806</v>
      </c>
      <c r="F61" s="22">
        <v>761</v>
      </c>
      <c r="G61" s="22">
        <v>743</v>
      </c>
      <c r="H61" s="22">
        <v>800</v>
      </c>
      <c r="I61" s="22">
        <v>765</v>
      </c>
      <c r="J61" s="22">
        <v>761</v>
      </c>
      <c r="K61" s="22">
        <v>782</v>
      </c>
      <c r="L61" s="22">
        <v>850</v>
      </c>
      <c r="M61" s="22">
        <v>789</v>
      </c>
      <c r="N61" s="22">
        <v>850</v>
      </c>
      <c r="O61" s="22">
        <v>955</v>
      </c>
      <c r="P61" s="22">
        <v>770</v>
      </c>
      <c r="Q61" s="22">
        <v>760</v>
      </c>
      <c r="R61" s="22">
        <v>790</v>
      </c>
      <c r="S61" s="23"/>
      <c r="T61" s="23"/>
      <c r="U61" s="23"/>
      <c r="V61" s="23"/>
      <c r="W61" s="23"/>
      <c r="X61" s="23"/>
      <c r="Y61" s="23"/>
      <c r="Z61" s="23"/>
      <c r="AA61" s="23"/>
      <c r="AB61" s="23"/>
      <c r="AC61" s="23"/>
      <c r="AD61" s="23"/>
      <c r="AE61" s="23"/>
      <c r="AF61" s="23"/>
      <c r="AG61" s="22">
        <v>174490</v>
      </c>
      <c r="AH61" s="22">
        <v>210340</v>
      </c>
      <c r="AI61" s="22">
        <v>182647</v>
      </c>
      <c r="AJ61" s="22">
        <v>169852</v>
      </c>
      <c r="AK61" s="22">
        <v>263844</v>
      </c>
      <c r="AL61" s="22">
        <v>233924</v>
      </c>
      <c r="AM61" s="22">
        <v>229119</v>
      </c>
      <c r="AN61" s="22">
        <v>318081</v>
      </c>
      <c r="AO61" s="22">
        <v>234544</v>
      </c>
      <c r="AP61" s="22">
        <v>289150</v>
      </c>
      <c r="AQ61" s="22">
        <v>294650</v>
      </c>
      <c r="AR61" s="22">
        <v>313200</v>
      </c>
      <c r="AS61" s="22">
        <v>260700</v>
      </c>
      <c r="AT61" s="22">
        <v>317900</v>
      </c>
      <c r="AU61" s="22"/>
      <c r="AV61" s="22"/>
      <c r="AW61" s="22"/>
      <c r="AX61" s="22"/>
      <c r="AY61" s="22"/>
      <c r="AZ61" s="22"/>
      <c r="BA61" s="22"/>
      <c r="BB61" s="22"/>
      <c r="BC61" s="22"/>
      <c r="BD61" s="22"/>
      <c r="BE61" s="22"/>
      <c r="BF61" s="22"/>
      <c r="BG61" s="22"/>
      <c r="BH61" s="22"/>
    </row>
    <row r="62" spans="3:60" hidden="1">
      <c r="C62" s="21" t="s">
        <v>122</v>
      </c>
      <c r="D62" s="21" t="s">
        <v>107</v>
      </c>
      <c r="E62" s="22">
        <v>3819</v>
      </c>
      <c r="F62" s="22">
        <v>3580</v>
      </c>
      <c r="G62" s="22">
        <v>3729</v>
      </c>
      <c r="H62" s="22">
        <v>3950</v>
      </c>
      <c r="I62" s="22">
        <v>4046</v>
      </c>
      <c r="J62" s="22">
        <v>4550</v>
      </c>
      <c r="K62" s="22">
        <v>4550</v>
      </c>
      <c r="L62" s="22">
        <v>5045</v>
      </c>
      <c r="M62" s="22">
        <v>5335</v>
      </c>
      <c r="N62" s="22">
        <v>5730</v>
      </c>
      <c r="O62" s="22">
        <v>5800</v>
      </c>
      <c r="P62" s="22">
        <v>5985</v>
      </c>
      <c r="Q62" s="22">
        <v>5930</v>
      </c>
      <c r="R62" s="22">
        <v>5294</v>
      </c>
      <c r="S62" s="23">
        <v>332.25</v>
      </c>
      <c r="T62" s="23">
        <v>349.3</v>
      </c>
      <c r="U62" s="23">
        <v>324.45</v>
      </c>
      <c r="V62" s="23">
        <v>325.63</v>
      </c>
      <c r="W62" s="23">
        <v>358.7</v>
      </c>
      <c r="X62" s="23">
        <v>398.24</v>
      </c>
      <c r="Y62" s="23">
        <v>298.68</v>
      </c>
      <c r="Z62" s="23">
        <v>331.63</v>
      </c>
      <c r="AA62" s="23">
        <v>278.91000000000003</v>
      </c>
      <c r="AB62" s="23">
        <v>295.29000000000002</v>
      </c>
      <c r="AC62" s="23">
        <v>277.58999999999997</v>
      </c>
      <c r="AD62" s="23">
        <v>316.33</v>
      </c>
      <c r="AE62" s="23">
        <v>281.32</v>
      </c>
      <c r="AF62" s="23">
        <v>304.60000000000002</v>
      </c>
      <c r="AG62" s="22">
        <v>1268861</v>
      </c>
      <c r="AH62" s="22">
        <v>1250500</v>
      </c>
      <c r="AI62" s="22">
        <v>1209870</v>
      </c>
      <c r="AJ62" s="22">
        <v>1286250</v>
      </c>
      <c r="AK62" s="22">
        <v>1451290</v>
      </c>
      <c r="AL62" s="22">
        <v>1812000</v>
      </c>
      <c r="AM62" s="22">
        <v>1359000</v>
      </c>
      <c r="AN62" s="22">
        <v>1673075</v>
      </c>
      <c r="AO62" s="22">
        <v>1487985</v>
      </c>
      <c r="AP62" s="22">
        <v>1692030</v>
      </c>
      <c r="AQ62" s="22">
        <v>1609995</v>
      </c>
      <c r="AR62" s="22">
        <v>1893220</v>
      </c>
      <c r="AS62" s="22">
        <v>1668210</v>
      </c>
      <c r="AT62" s="22">
        <v>1612558</v>
      </c>
      <c r="AU62" s="22"/>
      <c r="AV62" s="22"/>
      <c r="AW62" s="22"/>
      <c r="AX62" s="22"/>
      <c r="AY62" s="22"/>
      <c r="AZ62" s="22"/>
      <c r="BA62" s="22"/>
      <c r="BB62" s="22"/>
      <c r="BC62" s="22"/>
      <c r="BD62" s="22"/>
      <c r="BE62" s="22"/>
      <c r="BF62" s="22"/>
      <c r="BG62" s="22"/>
      <c r="BH62" s="22"/>
    </row>
    <row r="63" spans="3:60" hidden="1">
      <c r="C63" s="21" t="s">
        <v>122</v>
      </c>
      <c r="D63" s="21" t="s">
        <v>108</v>
      </c>
      <c r="E63" s="22">
        <v>0</v>
      </c>
      <c r="F63" s="22">
        <v>0</v>
      </c>
      <c r="G63" s="22">
        <v>0</v>
      </c>
      <c r="H63" s="22">
        <v>0</v>
      </c>
      <c r="I63" s="22">
        <v>0</v>
      </c>
      <c r="J63" s="22">
        <v>0</v>
      </c>
      <c r="K63" s="22">
        <v>0</v>
      </c>
      <c r="L63" s="22">
        <v>0</v>
      </c>
      <c r="M63" s="22">
        <v>0</v>
      </c>
      <c r="N63" s="22">
        <v>0</v>
      </c>
      <c r="O63" s="22">
        <v>0</v>
      </c>
      <c r="P63" s="22">
        <v>0</v>
      </c>
      <c r="Q63" s="22">
        <v>0</v>
      </c>
      <c r="R63" s="22">
        <v>0</v>
      </c>
      <c r="S63" s="23"/>
      <c r="T63" s="23"/>
      <c r="U63" s="23"/>
      <c r="V63" s="23"/>
      <c r="W63" s="23"/>
      <c r="X63" s="23"/>
      <c r="Y63" s="23"/>
      <c r="Z63" s="23"/>
      <c r="AA63" s="23"/>
      <c r="AB63" s="23"/>
      <c r="AC63" s="23"/>
      <c r="AD63" s="23"/>
      <c r="AE63" s="23"/>
      <c r="AF63" s="23"/>
      <c r="AG63" s="22">
        <v>60950</v>
      </c>
      <c r="AH63" s="22">
        <v>60000</v>
      </c>
      <c r="AI63" s="22">
        <v>62100</v>
      </c>
      <c r="AJ63" s="22">
        <v>95800</v>
      </c>
      <c r="AK63" s="22">
        <v>69311</v>
      </c>
      <c r="AL63" s="22">
        <v>85500</v>
      </c>
      <c r="AM63" s="22">
        <v>118200</v>
      </c>
      <c r="AN63" s="22">
        <v>120900</v>
      </c>
      <c r="AO63" s="22">
        <v>89100</v>
      </c>
      <c r="AP63" s="22">
        <v>114920</v>
      </c>
      <c r="AQ63" s="22">
        <v>103310</v>
      </c>
      <c r="AR63" s="22">
        <v>115520</v>
      </c>
      <c r="AS63" s="22">
        <v>82020</v>
      </c>
      <c r="AT63" s="22">
        <v>178665</v>
      </c>
      <c r="AU63" s="22"/>
      <c r="AV63" s="22"/>
      <c r="AW63" s="22"/>
      <c r="AX63" s="22"/>
      <c r="AY63" s="22"/>
      <c r="AZ63" s="22"/>
      <c r="BA63" s="22"/>
      <c r="BB63" s="22"/>
      <c r="BC63" s="22"/>
      <c r="BD63" s="22"/>
      <c r="BE63" s="22"/>
      <c r="BF63" s="22"/>
      <c r="BG63" s="22"/>
      <c r="BH63" s="22"/>
    </row>
    <row r="64" spans="3:60" hidden="1">
      <c r="C64" s="21" t="s">
        <v>122</v>
      </c>
      <c r="D64" s="21" t="s">
        <v>109</v>
      </c>
      <c r="E64" s="22">
        <v>277</v>
      </c>
      <c r="F64" s="22">
        <v>289</v>
      </c>
      <c r="G64" s="22">
        <v>404</v>
      </c>
      <c r="H64" s="22">
        <v>390</v>
      </c>
      <c r="I64" s="22">
        <v>300</v>
      </c>
      <c r="J64" s="22">
        <v>520</v>
      </c>
      <c r="K64" s="22">
        <v>590</v>
      </c>
      <c r="L64" s="22">
        <v>750</v>
      </c>
      <c r="M64" s="22">
        <v>1070</v>
      </c>
      <c r="N64" s="22">
        <v>1040</v>
      </c>
      <c r="O64" s="22">
        <v>1180</v>
      </c>
      <c r="P64" s="22">
        <v>1235</v>
      </c>
      <c r="Q64" s="22">
        <v>1020</v>
      </c>
      <c r="R64" s="22">
        <v>910</v>
      </c>
      <c r="S64" s="23">
        <v>477.8</v>
      </c>
      <c r="T64" s="23">
        <v>543.63</v>
      </c>
      <c r="U64" s="23">
        <v>446.92</v>
      </c>
      <c r="V64" s="23">
        <v>446.92</v>
      </c>
      <c r="W64" s="23">
        <v>495</v>
      </c>
      <c r="X64" s="23">
        <v>450</v>
      </c>
      <c r="Y64" s="23">
        <v>365.68</v>
      </c>
      <c r="Z64" s="23">
        <v>537.47</v>
      </c>
      <c r="AA64" s="23">
        <v>355.84</v>
      </c>
      <c r="AB64" s="23">
        <v>405.38</v>
      </c>
      <c r="AC64" s="23">
        <v>390</v>
      </c>
      <c r="AD64" s="23">
        <v>447.47</v>
      </c>
      <c r="AE64" s="23">
        <v>368.63</v>
      </c>
      <c r="AF64" s="23">
        <v>378.57</v>
      </c>
      <c r="AG64" s="22">
        <v>132350</v>
      </c>
      <c r="AH64" s="22">
        <v>157110</v>
      </c>
      <c r="AI64" s="22">
        <v>180556</v>
      </c>
      <c r="AJ64" s="22">
        <v>174300</v>
      </c>
      <c r="AK64" s="22">
        <v>148500</v>
      </c>
      <c r="AL64" s="22">
        <v>234000</v>
      </c>
      <c r="AM64" s="22">
        <v>215750</v>
      </c>
      <c r="AN64" s="22">
        <v>403100</v>
      </c>
      <c r="AO64" s="22">
        <v>380750</v>
      </c>
      <c r="AP64" s="22">
        <v>421600</v>
      </c>
      <c r="AQ64" s="22">
        <v>460200</v>
      </c>
      <c r="AR64" s="22">
        <v>552630</v>
      </c>
      <c r="AS64" s="22">
        <v>376000</v>
      </c>
      <c r="AT64" s="22">
        <v>344500</v>
      </c>
      <c r="AU64" s="22"/>
      <c r="AV64" s="22"/>
      <c r="AW64" s="22"/>
      <c r="AX64" s="22"/>
      <c r="AY64" s="22"/>
      <c r="AZ64" s="22"/>
      <c r="BA64" s="22"/>
      <c r="BB64" s="22"/>
      <c r="BC64" s="22"/>
      <c r="BD64" s="22"/>
      <c r="BE64" s="22"/>
      <c r="BF64" s="22"/>
      <c r="BG64" s="22"/>
      <c r="BH64" s="22"/>
    </row>
    <row r="65" spans="3:60" hidden="1">
      <c r="C65" s="21" t="s">
        <v>122</v>
      </c>
      <c r="D65" s="21" t="s">
        <v>110</v>
      </c>
      <c r="E65" s="22">
        <v>482</v>
      </c>
      <c r="F65" s="22">
        <v>556</v>
      </c>
      <c r="G65" s="22">
        <v>478</v>
      </c>
      <c r="H65" s="22">
        <v>544</v>
      </c>
      <c r="I65" s="22">
        <v>644</v>
      </c>
      <c r="J65" s="22">
        <v>704</v>
      </c>
      <c r="K65" s="22">
        <v>781</v>
      </c>
      <c r="L65" s="22">
        <v>859</v>
      </c>
      <c r="M65" s="22">
        <v>906</v>
      </c>
      <c r="N65" s="22">
        <v>996</v>
      </c>
      <c r="O65" s="22">
        <v>1103</v>
      </c>
      <c r="P65" s="22">
        <v>1161</v>
      </c>
      <c r="Q65" s="22">
        <v>1247</v>
      </c>
      <c r="R65" s="22">
        <v>1224</v>
      </c>
      <c r="S65" s="23">
        <v>204.97</v>
      </c>
      <c r="T65" s="23">
        <v>214.83</v>
      </c>
      <c r="U65" s="23">
        <v>196.98</v>
      </c>
      <c r="V65" s="23">
        <v>204.98</v>
      </c>
      <c r="W65" s="23">
        <v>204.36</v>
      </c>
      <c r="X65" s="23">
        <v>213.15</v>
      </c>
      <c r="Y65" s="23">
        <v>234.69</v>
      </c>
      <c r="Z65" s="23">
        <v>269.89999999999998</v>
      </c>
      <c r="AA65" s="23">
        <v>253.76</v>
      </c>
      <c r="AB65" s="23">
        <v>268.86</v>
      </c>
      <c r="AC65" s="23">
        <v>281.13</v>
      </c>
      <c r="AD65" s="23">
        <v>257.89</v>
      </c>
      <c r="AE65" s="23">
        <v>224.46</v>
      </c>
      <c r="AF65" s="23">
        <v>256.45</v>
      </c>
      <c r="AG65" s="22">
        <v>98795</v>
      </c>
      <c r="AH65" s="22">
        <v>119448</v>
      </c>
      <c r="AI65" s="22">
        <v>94155</v>
      </c>
      <c r="AJ65" s="22">
        <v>111509</v>
      </c>
      <c r="AK65" s="22">
        <v>131605</v>
      </c>
      <c r="AL65" s="22">
        <v>150060</v>
      </c>
      <c r="AM65" s="22">
        <v>183296</v>
      </c>
      <c r="AN65" s="22">
        <v>231842</v>
      </c>
      <c r="AO65" s="22">
        <v>229904</v>
      </c>
      <c r="AP65" s="22">
        <v>267789</v>
      </c>
      <c r="AQ65" s="22">
        <v>310090</v>
      </c>
      <c r="AR65" s="22">
        <v>299410</v>
      </c>
      <c r="AS65" s="22">
        <v>279900</v>
      </c>
      <c r="AT65" s="22">
        <v>313890</v>
      </c>
      <c r="AU65" s="22"/>
      <c r="AV65" s="22"/>
      <c r="AW65" s="22"/>
      <c r="AX65" s="22"/>
      <c r="AY65" s="22"/>
      <c r="AZ65" s="22"/>
      <c r="BA65" s="22"/>
      <c r="BB65" s="22"/>
      <c r="BC65" s="22"/>
      <c r="BD65" s="22"/>
      <c r="BE65" s="22"/>
      <c r="BF65" s="22"/>
      <c r="BG65" s="22"/>
      <c r="BH65" s="22"/>
    </row>
    <row r="66" spans="3:60" hidden="1">
      <c r="C66" s="21" t="s">
        <v>122</v>
      </c>
      <c r="D66" s="21" t="s">
        <v>111</v>
      </c>
      <c r="E66" s="22">
        <v>9978</v>
      </c>
      <c r="F66" s="22">
        <v>10024</v>
      </c>
      <c r="G66" s="22">
        <v>9274</v>
      </c>
      <c r="H66" s="22">
        <v>9606</v>
      </c>
      <c r="I66" s="22">
        <v>10336</v>
      </c>
      <c r="J66" s="22">
        <v>8806</v>
      </c>
      <c r="K66" s="22">
        <v>9834</v>
      </c>
      <c r="L66" s="22">
        <v>11151</v>
      </c>
      <c r="M66" s="22">
        <v>11119</v>
      </c>
      <c r="N66" s="22">
        <v>11434</v>
      </c>
      <c r="O66" s="22">
        <v>12301</v>
      </c>
      <c r="P66" s="22">
        <v>12488</v>
      </c>
      <c r="Q66" s="22">
        <v>12542</v>
      </c>
      <c r="R66" s="22">
        <v>12636</v>
      </c>
      <c r="S66" s="23">
        <v>424.29</v>
      </c>
      <c r="T66" s="23">
        <v>504.85</v>
      </c>
      <c r="U66" s="23">
        <v>424.73</v>
      </c>
      <c r="V66" s="23">
        <v>429.81</v>
      </c>
      <c r="W66" s="23">
        <v>464.02</v>
      </c>
      <c r="X66" s="23">
        <v>455.71</v>
      </c>
      <c r="Y66" s="23">
        <v>410.93</v>
      </c>
      <c r="Z66" s="23">
        <v>512.91</v>
      </c>
      <c r="AA66" s="23">
        <v>367.94</v>
      </c>
      <c r="AB66" s="23">
        <v>404.51</v>
      </c>
      <c r="AC66" s="23">
        <v>414.8</v>
      </c>
      <c r="AD66" s="23">
        <v>438.81</v>
      </c>
      <c r="AE66" s="23">
        <v>387.82</v>
      </c>
      <c r="AF66" s="23">
        <v>450.06</v>
      </c>
      <c r="AG66" s="22">
        <v>4233563</v>
      </c>
      <c r="AH66" s="22">
        <v>5060639</v>
      </c>
      <c r="AI66" s="22">
        <v>3938905</v>
      </c>
      <c r="AJ66" s="22">
        <v>4128724</v>
      </c>
      <c r="AK66" s="22">
        <v>4796121</v>
      </c>
      <c r="AL66" s="22">
        <v>4012995</v>
      </c>
      <c r="AM66" s="22">
        <v>4041040</v>
      </c>
      <c r="AN66" s="22">
        <v>5719490</v>
      </c>
      <c r="AO66" s="22">
        <v>4091150</v>
      </c>
      <c r="AP66" s="22">
        <v>4625145</v>
      </c>
      <c r="AQ66" s="22">
        <v>5102415</v>
      </c>
      <c r="AR66" s="22">
        <v>5479880</v>
      </c>
      <c r="AS66" s="22">
        <v>4864020</v>
      </c>
      <c r="AT66" s="22">
        <v>5686940</v>
      </c>
      <c r="AU66" s="22"/>
      <c r="AV66" s="22"/>
      <c r="AW66" s="22"/>
      <c r="AX66" s="22"/>
      <c r="AY66" s="22"/>
      <c r="AZ66" s="22"/>
      <c r="BA66" s="22"/>
      <c r="BB66" s="22"/>
      <c r="BC66" s="22"/>
      <c r="BD66" s="22"/>
      <c r="BE66" s="22"/>
      <c r="BF66" s="22"/>
      <c r="BG66" s="22"/>
      <c r="BH66" s="22"/>
    </row>
    <row r="67" spans="3:60" hidden="1">
      <c r="C67" s="21" t="s">
        <v>122</v>
      </c>
      <c r="D67" s="21" t="s">
        <v>112</v>
      </c>
      <c r="E67" s="22">
        <v>10460</v>
      </c>
      <c r="F67" s="22">
        <v>10580</v>
      </c>
      <c r="G67" s="22">
        <v>9752</v>
      </c>
      <c r="H67" s="22">
        <v>10150</v>
      </c>
      <c r="I67" s="22">
        <v>10980</v>
      </c>
      <c r="J67" s="22">
        <v>9510</v>
      </c>
      <c r="K67" s="22">
        <v>10615</v>
      </c>
      <c r="L67" s="22">
        <v>12010</v>
      </c>
      <c r="M67" s="22">
        <v>12025</v>
      </c>
      <c r="N67" s="22">
        <v>12430</v>
      </c>
      <c r="O67" s="22">
        <v>13404</v>
      </c>
      <c r="P67" s="22">
        <v>13649</v>
      </c>
      <c r="Q67" s="22">
        <v>13789</v>
      </c>
      <c r="R67" s="22">
        <v>13860</v>
      </c>
      <c r="S67" s="23">
        <v>414.18</v>
      </c>
      <c r="T67" s="23">
        <v>489.61</v>
      </c>
      <c r="U67" s="23">
        <v>413.56</v>
      </c>
      <c r="V67" s="23">
        <v>417.76</v>
      </c>
      <c r="W67" s="23">
        <v>448.79</v>
      </c>
      <c r="X67" s="23">
        <v>437.76</v>
      </c>
      <c r="Y67" s="23">
        <v>397.96</v>
      </c>
      <c r="Z67" s="23">
        <v>495.53</v>
      </c>
      <c r="AA67" s="23">
        <v>359.34</v>
      </c>
      <c r="AB67" s="23">
        <v>393.64</v>
      </c>
      <c r="AC67" s="23">
        <v>403.8</v>
      </c>
      <c r="AD67" s="23">
        <v>423.42</v>
      </c>
      <c r="AE67" s="23">
        <v>373.05</v>
      </c>
      <c r="AF67" s="23">
        <v>432.96</v>
      </c>
      <c r="AG67" s="22">
        <v>4332358</v>
      </c>
      <c r="AH67" s="22">
        <v>5180087</v>
      </c>
      <c r="AI67" s="22">
        <v>4033060</v>
      </c>
      <c r="AJ67" s="22">
        <v>4240233</v>
      </c>
      <c r="AK67" s="22">
        <v>4927726</v>
      </c>
      <c r="AL67" s="22">
        <v>4163055</v>
      </c>
      <c r="AM67" s="22">
        <v>4224336</v>
      </c>
      <c r="AN67" s="22">
        <v>5951332</v>
      </c>
      <c r="AO67" s="22">
        <v>4321054</v>
      </c>
      <c r="AP67" s="22">
        <v>4892934</v>
      </c>
      <c r="AQ67" s="22">
        <v>5412505</v>
      </c>
      <c r="AR67" s="22">
        <v>5779290</v>
      </c>
      <c r="AS67" s="22">
        <v>5143920</v>
      </c>
      <c r="AT67" s="22">
        <v>6000830</v>
      </c>
      <c r="AU67" s="22"/>
      <c r="AV67" s="22"/>
      <c r="AW67" s="22"/>
      <c r="AX67" s="22"/>
      <c r="AY67" s="22"/>
      <c r="AZ67" s="22"/>
      <c r="BA67" s="22"/>
      <c r="BB67" s="22"/>
      <c r="BC67" s="22"/>
      <c r="BD67" s="22"/>
      <c r="BE67" s="22"/>
      <c r="BF67" s="22"/>
      <c r="BG67" s="22"/>
      <c r="BH67" s="22"/>
    </row>
    <row r="68" spans="3:60" hidden="1">
      <c r="C68" s="21" t="s">
        <v>122</v>
      </c>
      <c r="D68" s="21" t="s">
        <v>113</v>
      </c>
      <c r="E68" s="22">
        <v>14556</v>
      </c>
      <c r="F68" s="22">
        <v>14449</v>
      </c>
      <c r="G68" s="22">
        <v>13885</v>
      </c>
      <c r="H68" s="22">
        <v>14490</v>
      </c>
      <c r="I68" s="22">
        <v>15326</v>
      </c>
      <c r="J68" s="22">
        <v>14580</v>
      </c>
      <c r="K68" s="22">
        <v>15755</v>
      </c>
      <c r="L68" s="22">
        <v>17805</v>
      </c>
      <c r="M68" s="22">
        <v>18430</v>
      </c>
      <c r="N68" s="22">
        <v>19200</v>
      </c>
      <c r="O68" s="22">
        <v>20384</v>
      </c>
      <c r="P68" s="22">
        <v>20869</v>
      </c>
      <c r="Q68" s="22">
        <v>20739</v>
      </c>
      <c r="R68" s="22">
        <v>20064</v>
      </c>
      <c r="S68" s="23">
        <v>398.08</v>
      </c>
      <c r="T68" s="23">
        <v>460.08</v>
      </c>
      <c r="U68" s="23">
        <v>395.07</v>
      </c>
      <c r="V68" s="23">
        <v>400.04</v>
      </c>
      <c r="W68" s="23">
        <v>430.43</v>
      </c>
      <c r="X68" s="23">
        <v>431.73</v>
      </c>
      <c r="Y68" s="23">
        <v>375.58</v>
      </c>
      <c r="Z68" s="23">
        <v>457.65</v>
      </c>
      <c r="AA68" s="23">
        <v>340.69</v>
      </c>
      <c r="AB68" s="23">
        <v>370.91</v>
      </c>
      <c r="AC68" s="23">
        <v>372.16</v>
      </c>
      <c r="AD68" s="23">
        <v>399.67</v>
      </c>
      <c r="AE68" s="23">
        <v>350.55</v>
      </c>
      <c r="AF68" s="23">
        <v>405.53</v>
      </c>
      <c r="AG68" s="22">
        <v>5794519</v>
      </c>
      <c r="AH68" s="22">
        <v>6647697</v>
      </c>
      <c r="AI68" s="22">
        <v>5485586</v>
      </c>
      <c r="AJ68" s="22">
        <v>5796583</v>
      </c>
      <c r="AK68" s="22">
        <v>6596827</v>
      </c>
      <c r="AL68" s="22">
        <v>6294555</v>
      </c>
      <c r="AM68" s="22">
        <v>5917286</v>
      </c>
      <c r="AN68" s="22">
        <v>8148407</v>
      </c>
      <c r="AO68" s="22">
        <v>6278889</v>
      </c>
      <c r="AP68" s="22">
        <v>7121484</v>
      </c>
      <c r="AQ68" s="22">
        <v>7586010</v>
      </c>
      <c r="AR68" s="22">
        <v>8340660</v>
      </c>
      <c r="AS68" s="22">
        <v>7270150</v>
      </c>
      <c r="AT68" s="22">
        <v>8136553</v>
      </c>
      <c r="AU68" s="22"/>
      <c r="AV68" s="22"/>
      <c r="AW68" s="22"/>
      <c r="AX68" s="22"/>
      <c r="AY68" s="22"/>
      <c r="AZ68" s="22"/>
      <c r="BA68" s="22"/>
      <c r="BB68" s="22"/>
      <c r="BC68" s="22"/>
      <c r="BD68" s="22"/>
      <c r="BE68" s="22"/>
      <c r="BF68" s="22"/>
      <c r="BG68" s="22"/>
      <c r="BH68" s="22"/>
    </row>
    <row r="69" spans="3:60" hidden="1">
      <c r="C69" s="21" t="s">
        <v>122</v>
      </c>
      <c r="D69" s="21" t="s">
        <v>114</v>
      </c>
      <c r="E69" s="22">
        <v>0</v>
      </c>
      <c r="F69" s="22">
        <v>0</v>
      </c>
      <c r="G69" s="22">
        <v>0</v>
      </c>
      <c r="H69" s="22">
        <v>0</v>
      </c>
      <c r="I69" s="22">
        <v>0</v>
      </c>
      <c r="J69" s="22">
        <v>0</v>
      </c>
      <c r="K69" s="22">
        <v>0</v>
      </c>
      <c r="L69" s="22">
        <v>0</v>
      </c>
      <c r="M69" s="22">
        <v>0</v>
      </c>
      <c r="N69" s="22">
        <v>0</v>
      </c>
      <c r="O69" s="22">
        <v>0</v>
      </c>
      <c r="P69" s="22">
        <v>0</v>
      </c>
      <c r="Q69" s="22">
        <v>0</v>
      </c>
      <c r="R69" s="22">
        <v>0</v>
      </c>
      <c r="S69" s="23"/>
      <c r="T69" s="23"/>
      <c r="U69" s="23"/>
      <c r="V69" s="23"/>
      <c r="W69" s="23"/>
      <c r="X69" s="23"/>
      <c r="Y69" s="23"/>
      <c r="Z69" s="23"/>
      <c r="AA69" s="23"/>
      <c r="AB69" s="23"/>
      <c r="AC69" s="23"/>
      <c r="AD69" s="23"/>
      <c r="AE69" s="23"/>
      <c r="AF69" s="23"/>
      <c r="AG69" s="22">
        <v>0</v>
      </c>
      <c r="AH69" s="22">
        <v>0</v>
      </c>
      <c r="AI69" s="22">
        <v>0</v>
      </c>
      <c r="AJ69" s="22">
        <v>0</v>
      </c>
      <c r="AK69" s="22">
        <v>0</v>
      </c>
      <c r="AL69" s="22">
        <v>0</v>
      </c>
      <c r="AM69" s="22">
        <v>0</v>
      </c>
      <c r="AN69" s="22">
        <v>0</v>
      </c>
      <c r="AO69" s="22">
        <v>0</v>
      </c>
      <c r="AP69" s="22">
        <v>0</v>
      </c>
      <c r="AQ69" s="22">
        <v>0</v>
      </c>
      <c r="AR69" s="22">
        <v>0</v>
      </c>
      <c r="AS69" s="22">
        <v>0</v>
      </c>
      <c r="AT69" s="22">
        <v>0</v>
      </c>
      <c r="AU69" s="22"/>
      <c r="AV69" s="22"/>
      <c r="AW69" s="22"/>
      <c r="AX69" s="22"/>
      <c r="AY69" s="22"/>
      <c r="AZ69" s="22"/>
      <c r="BA69" s="22"/>
      <c r="BB69" s="22"/>
      <c r="BC69" s="22"/>
      <c r="BD69" s="22"/>
      <c r="BE69" s="22"/>
      <c r="BF69" s="22"/>
      <c r="BG69" s="22"/>
      <c r="BH69" s="22"/>
    </row>
    <row r="70" spans="3:60" hidden="1">
      <c r="C70" s="21" t="s">
        <v>122</v>
      </c>
      <c r="D70" s="21" t="s">
        <v>115</v>
      </c>
      <c r="E70" s="22">
        <v>0</v>
      </c>
      <c r="F70" s="22">
        <v>0</v>
      </c>
      <c r="G70" s="22">
        <v>0</v>
      </c>
      <c r="H70" s="22">
        <v>0</v>
      </c>
      <c r="I70" s="22">
        <v>0</v>
      </c>
      <c r="J70" s="22">
        <v>0</v>
      </c>
      <c r="K70" s="22">
        <v>0</v>
      </c>
      <c r="L70" s="22">
        <v>0</v>
      </c>
      <c r="M70" s="22">
        <v>0</v>
      </c>
      <c r="N70" s="22">
        <v>0</v>
      </c>
      <c r="O70" s="22">
        <v>0</v>
      </c>
      <c r="P70" s="22">
        <v>0</v>
      </c>
      <c r="Q70" s="22">
        <v>0</v>
      </c>
      <c r="R70" s="22">
        <v>0</v>
      </c>
      <c r="S70" s="23"/>
      <c r="T70" s="23"/>
      <c r="U70" s="23"/>
      <c r="V70" s="23"/>
      <c r="W70" s="23"/>
      <c r="X70" s="23"/>
      <c r="Y70" s="23"/>
      <c r="Z70" s="23"/>
      <c r="AA70" s="23"/>
      <c r="AB70" s="23"/>
      <c r="AC70" s="23"/>
      <c r="AD70" s="23"/>
      <c r="AE70" s="23"/>
      <c r="AF70" s="23"/>
      <c r="AG70" s="22">
        <v>0</v>
      </c>
      <c r="AH70" s="22">
        <v>0</v>
      </c>
      <c r="AI70" s="22">
        <v>0</v>
      </c>
      <c r="AJ70" s="22">
        <v>0</v>
      </c>
      <c r="AK70" s="22">
        <v>0</v>
      </c>
      <c r="AL70" s="22">
        <v>0</v>
      </c>
      <c r="AM70" s="22">
        <v>0</v>
      </c>
      <c r="AN70" s="22">
        <v>0</v>
      </c>
      <c r="AO70" s="22">
        <v>0</v>
      </c>
      <c r="AP70" s="22">
        <v>0</v>
      </c>
      <c r="AQ70" s="22">
        <v>0</v>
      </c>
      <c r="AR70" s="22">
        <v>0</v>
      </c>
      <c r="AS70" s="22">
        <v>0</v>
      </c>
      <c r="AT70" s="22">
        <v>0</v>
      </c>
      <c r="AU70" s="22"/>
      <c r="AV70" s="22"/>
      <c r="AW70" s="22"/>
      <c r="AX70" s="22"/>
      <c r="AY70" s="22"/>
      <c r="AZ70" s="22"/>
      <c r="BA70" s="22"/>
      <c r="BB70" s="22"/>
      <c r="BC70" s="22"/>
      <c r="BD70" s="22"/>
      <c r="BE70" s="22"/>
      <c r="BF70" s="22"/>
      <c r="BG70" s="22"/>
      <c r="BH70" s="22"/>
    </row>
    <row r="71" spans="3:60" hidden="1">
      <c r="C71" s="21" t="s">
        <v>122</v>
      </c>
      <c r="D71" s="21" t="s">
        <v>116</v>
      </c>
      <c r="E71" s="22">
        <v>0</v>
      </c>
      <c r="F71" s="22">
        <v>0</v>
      </c>
      <c r="G71" s="22">
        <v>0</v>
      </c>
      <c r="H71" s="22">
        <v>0</v>
      </c>
      <c r="I71" s="22">
        <v>0</v>
      </c>
      <c r="J71" s="22">
        <v>0</v>
      </c>
      <c r="K71" s="22">
        <v>0</v>
      </c>
      <c r="L71" s="22">
        <v>0</v>
      </c>
      <c r="M71" s="22">
        <v>0</v>
      </c>
      <c r="N71" s="22">
        <v>0</v>
      </c>
      <c r="O71" s="22">
        <v>0</v>
      </c>
      <c r="P71" s="22">
        <v>0</v>
      </c>
      <c r="Q71" s="22">
        <v>0</v>
      </c>
      <c r="R71" s="22">
        <v>0</v>
      </c>
      <c r="S71" s="23"/>
      <c r="T71" s="23"/>
      <c r="U71" s="23"/>
      <c r="V71" s="23"/>
      <c r="W71" s="23"/>
      <c r="X71" s="23"/>
      <c r="Y71" s="23"/>
      <c r="Z71" s="23"/>
      <c r="AA71" s="23"/>
      <c r="AB71" s="23"/>
      <c r="AC71" s="23"/>
      <c r="AD71" s="23"/>
      <c r="AE71" s="23"/>
      <c r="AF71" s="23"/>
      <c r="AG71" s="22">
        <v>0</v>
      </c>
      <c r="AH71" s="22">
        <v>0</v>
      </c>
      <c r="AI71" s="22">
        <v>0</v>
      </c>
      <c r="AJ71" s="22">
        <v>0</v>
      </c>
      <c r="AK71" s="22">
        <v>0</v>
      </c>
      <c r="AL71" s="22">
        <v>0</v>
      </c>
      <c r="AM71" s="22">
        <v>0</v>
      </c>
      <c r="AN71" s="22">
        <v>0</v>
      </c>
      <c r="AO71" s="22">
        <v>0</v>
      </c>
      <c r="AP71" s="22">
        <v>0</v>
      </c>
      <c r="AQ71" s="22">
        <v>0</v>
      </c>
      <c r="AR71" s="22">
        <v>0</v>
      </c>
      <c r="AS71" s="22">
        <v>0</v>
      </c>
      <c r="AT71" s="22">
        <v>0</v>
      </c>
      <c r="AU71" s="22"/>
      <c r="AV71" s="22"/>
      <c r="AW71" s="22"/>
      <c r="AX71" s="22"/>
      <c r="AY71" s="22"/>
      <c r="AZ71" s="22"/>
      <c r="BA71" s="22"/>
      <c r="BB71" s="22"/>
      <c r="BC71" s="22"/>
      <c r="BD71" s="22"/>
      <c r="BE71" s="22"/>
      <c r="BF71" s="22"/>
      <c r="BG71" s="22"/>
      <c r="BH71" s="22"/>
    </row>
    <row r="72" spans="3:60" hidden="1">
      <c r="C72" s="21" t="s">
        <v>122</v>
      </c>
      <c r="D72" s="21" t="s">
        <v>117</v>
      </c>
      <c r="E72" s="22">
        <v>0</v>
      </c>
      <c r="F72" s="22">
        <v>0</v>
      </c>
      <c r="G72" s="22">
        <v>0</v>
      </c>
      <c r="H72" s="22">
        <v>0</v>
      </c>
      <c r="I72" s="22">
        <v>0</v>
      </c>
      <c r="J72" s="22">
        <v>0</v>
      </c>
      <c r="K72" s="22">
        <v>0</v>
      </c>
      <c r="L72" s="22">
        <v>0</v>
      </c>
      <c r="M72" s="22">
        <v>0</v>
      </c>
      <c r="N72" s="22">
        <v>0</v>
      </c>
      <c r="O72" s="22">
        <v>0</v>
      </c>
      <c r="P72" s="22">
        <v>0</v>
      </c>
      <c r="Q72" s="22">
        <v>0</v>
      </c>
      <c r="R72" s="22">
        <v>0</v>
      </c>
      <c r="S72" s="23"/>
      <c r="T72" s="23"/>
      <c r="U72" s="23"/>
      <c r="V72" s="23"/>
      <c r="W72" s="23"/>
      <c r="X72" s="23"/>
      <c r="Y72" s="23"/>
      <c r="Z72" s="23"/>
      <c r="AA72" s="23"/>
      <c r="AB72" s="23"/>
      <c r="AC72" s="23"/>
      <c r="AD72" s="23"/>
      <c r="AE72" s="23"/>
      <c r="AF72" s="23"/>
      <c r="AG72" s="22">
        <v>0</v>
      </c>
      <c r="AH72" s="22">
        <v>0</v>
      </c>
      <c r="AI72" s="22">
        <v>0</v>
      </c>
      <c r="AJ72" s="22">
        <v>0</v>
      </c>
      <c r="AK72" s="22">
        <v>0</v>
      </c>
      <c r="AL72" s="22">
        <v>0</v>
      </c>
      <c r="AM72" s="22">
        <v>0</v>
      </c>
      <c r="AN72" s="22">
        <v>0</v>
      </c>
      <c r="AO72" s="22">
        <v>0</v>
      </c>
      <c r="AP72" s="22">
        <v>0</v>
      </c>
      <c r="AQ72" s="22">
        <v>0</v>
      </c>
      <c r="AR72" s="22">
        <v>0</v>
      </c>
      <c r="AS72" s="22">
        <v>0</v>
      </c>
      <c r="AT72" s="22">
        <v>0</v>
      </c>
      <c r="AU72" s="22"/>
      <c r="AV72" s="22"/>
      <c r="AW72" s="22"/>
      <c r="AX72" s="22"/>
      <c r="AY72" s="22"/>
      <c r="AZ72" s="22"/>
      <c r="BA72" s="22"/>
      <c r="BB72" s="22"/>
      <c r="BC72" s="22"/>
      <c r="BD72" s="22"/>
      <c r="BE72" s="22"/>
      <c r="BF72" s="22"/>
      <c r="BG72" s="22"/>
      <c r="BH72" s="22"/>
    </row>
    <row r="73" spans="3:60" hidden="1">
      <c r="C73" s="21" t="s">
        <v>122</v>
      </c>
      <c r="D73" s="21" t="s">
        <v>118</v>
      </c>
      <c r="E73" s="22">
        <v>14556</v>
      </c>
      <c r="F73" s="22">
        <v>14449</v>
      </c>
      <c r="G73" s="22">
        <v>13885</v>
      </c>
      <c r="H73" s="22">
        <v>14490</v>
      </c>
      <c r="I73" s="22">
        <v>15326</v>
      </c>
      <c r="J73" s="22">
        <v>14580</v>
      </c>
      <c r="K73" s="22">
        <v>15755</v>
      </c>
      <c r="L73" s="22">
        <v>17805</v>
      </c>
      <c r="M73" s="22">
        <v>18430</v>
      </c>
      <c r="N73" s="22">
        <v>19200</v>
      </c>
      <c r="O73" s="22">
        <v>20384</v>
      </c>
      <c r="P73" s="22">
        <v>20869</v>
      </c>
      <c r="Q73" s="22">
        <v>20739</v>
      </c>
      <c r="R73" s="22">
        <v>20064</v>
      </c>
      <c r="S73" s="23"/>
      <c r="T73" s="23"/>
      <c r="U73" s="23"/>
      <c r="V73" s="23"/>
      <c r="W73" s="23"/>
      <c r="X73" s="23"/>
      <c r="Y73" s="23"/>
      <c r="Z73" s="23"/>
      <c r="AA73" s="23"/>
      <c r="AB73" s="23"/>
      <c r="AC73" s="23"/>
      <c r="AD73" s="23"/>
      <c r="AE73" s="23"/>
      <c r="AF73" s="23"/>
      <c r="AG73" s="22">
        <v>5794519</v>
      </c>
      <c r="AH73" s="22">
        <v>6647697</v>
      </c>
      <c r="AI73" s="22">
        <v>5485586</v>
      </c>
      <c r="AJ73" s="22">
        <v>5796583</v>
      </c>
      <c r="AK73" s="22">
        <v>6596827</v>
      </c>
      <c r="AL73" s="22">
        <v>6294555</v>
      </c>
      <c r="AM73" s="22">
        <v>5917286</v>
      </c>
      <c r="AN73" s="22">
        <v>8148407</v>
      </c>
      <c r="AO73" s="22">
        <v>6278889</v>
      </c>
      <c r="AP73" s="22">
        <v>7121484</v>
      </c>
      <c r="AQ73" s="22">
        <v>7586010</v>
      </c>
      <c r="AR73" s="22">
        <v>8340660</v>
      </c>
      <c r="AS73" s="22">
        <v>7270150</v>
      </c>
      <c r="AT73" s="22">
        <v>8136553</v>
      </c>
      <c r="AU73" s="22"/>
      <c r="AV73" s="22"/>
      <c r="AW73" s="22"/>
      <c r="AX73" s="22"/>
      <c r="AY73" s="22"/>
      <c r="AZ73" s="22"/>
      <c r="BA73" s="22"/>
      <c r="BB73" s="22"/>
      <c r="BC73" s="22"/>
      <c r="BD73" s="22"/>
      <c r="BE73" s="22"/>
      <c r="BF73" s="22"/>
      <c r="BG73" s="22"/>
      <c r="BH73" s="22"/>
    </row>
    <row r="74" spans="3:60" hidden="1">
      <c r="C74" s="21" t="s">
        <v>123</v>
      </c>
      <c r="D74" s="21" t="s">
        <v>107</v>
      </c>
      <c r="E74" s="22">
        <v>7155</v>
      </c>
      <c r="F74" s="22">
        <v>7314</v>
      </c>
      <c r="G74" s="22">
        <v>7190</v>
      </c>
      <c r="H74" s="22">
        <v>7189</v>
      </c>
      <c r="I74" s="22">
        <v>7369</v>
      </c>
      <c r="J74" s="22">
        <v>7472</v>
      </c>
      <c r="K74" s="22">
        <v>7424</v>
      </c>
      <c r="L74" s="22">
        <v>8104</v>
      </c>
      <c r="M74" s="22">
        <v>8461</v>
      </c>
      <c r="N74" s="22">
        <v>8663</v>
      </c>
      <c r="O74" s="22">
        <v>8546</v>
      </c>
      <c r="P74" s="22">
        <v>9302</v>
      </c>
      <c r="Q74" s="22">
        <v>9302</v>
      </c>
      <c r="R74" s="22">
        <v>7466</v>
      </c>
      <c r="S74" s="23">
        <v>270.01</v>
      </c>
      <c r="T74" s="23">
        <v>288.76</v>
      </c>
      <c r="U74" s="23">
        <v>294.2</v>
      </c>
      <c r="V74" s="23">
        <v>288.12</v>
      </c>
      <c r="W74" s="23">
        <v>324.94</v>
      </c>
      <c r="X74" s="23">
        <v>318.3</v>
      </c>
      <c r="Y74" s="23">
        <v>286.45999999999998</v>
      </c>
      <c r="Z74" s="23">
        <v>281.02999999999997</v>
      </c>
      <c r="AA74" s="23">
        <v>260.35000000000002</v>
      </c>
      <c r="AB74" s="23">
        <v>306</v>
      </c>
      <c r="AC74" s="23">
        <v>317.14</v>
      </c>
      <c r="AD74" s="23">
        <v>329.05</v>
      </c>
      <c r="AE74" s="23">
        <v>329.05</v>
      </c>
      <c r="AF74" s="23">
        <v>316.57</v>
      </c>
      <c r="AG74" s="22">
        <v>1931948</v>
      </c>
      <c r="AH74" s="22">
        <v>2111999</v>
      </c>
      <c r="AI74" s="22">
        <v>2115301</v>
      </c>
      <c r="AJ74" s="22">
        <v>2071298</v>
      </c>
      <c r="AK74" s="22">
        <v>2394488</v>
      </c>
      <c r="AL74" s="22">
        <v>2378368</v>
      </c>
      <c r="AM74" s="22">
        <v>2126668</v>
      </c>
      <c r="AN74" s="22">
        <v>2277455</v>
      </c>
      <c r="AO74" s="22">
        <v>2202822</v>
      </c>
      <c r="AP74" s="22">
        <v>2650878</v>
      </c>
      <c r="AQ74" s="22">
        <v>2710250</v>
      </c>
      <c r="AR74" s="22">
        <v>3060843</v>
      </c>
      <c r="AS74" s="22">
        <v>3060843</v>
      </c>
      <c r="AT74" s="22">
        <v>2363488</v>
      </c>
      <c r="AU74" s="22"/>
      <c r="AV74" s="22"/>
      <c r="AW74" s="22"/>
      <c r="AX74" s="22"/>
      <c r="AY74" s="22"/>
      <c r="AZ74" s="22"/>
      <c r="BA74" s="22"/>
      <c r="BB74" s="22"/>
      <c r="BC74" s="22"/>
      <c r="BD74" s="22"/>
      <c r="BE74" s="22"/>
      <c r="BF74" s="22"/>
      <c r="BG74" s="22"/>
      <c r="BH74" s="22"/>
    </row>
    <row r="75" spans="3:60" hidden="1">
      <c r="C75" s="21" t="s">
        <v>123</v>
      </c>
      <c r="D75" s="21" t="s">
        <v>108</v>
      </c>
      <c r="E75" s="22">
        <v>0</v>
      </c>
      <c r="F75" s="22">
        <v>0</v>
      </c>
      <c r="G75" s="22">
        <v>0</v>
      </c>
      <c r="H75" s="22">
        <v>0</v>
      </c>
      <c r="I75" s="22">
        <v>0</v>
      </c>
      <c r="J75" s="22">
        <v>0</v>
      </c>
      <c r="K75" s="22">
        <v>0</v>
      </c>
      <c r="L75" s="22">
        <v>0</v>
      </c>
      <c r="M75" s="22">
        <v>0</v>
      </c>
      <c r="N75" s="22">
        <v>0</v>
      </c>
      <c r="O75" s="22">
        <v>0</v>
      </c>
      <c r="P75" s="22">
        <v>0</v>
      </c>
      <c r="Q75" s="22">
        <v>0</v>
      </c>
      <c r="R75" s="22">
        <v>0</v>
      </c>
      <c r="S75" s="23"/>
      <c r="T75" s="23"/>
      <c r="U75" s="23"/>
      <c r="V75" s="23"/>
      <c r="W75" s="23"/>
      <c r="X75" s="23"/>
      <c r="Y75" s="23"/>
      <c r="Z75" s="23"/>
      <c r="AA75" s="23"/>
      <c r="AB75" s="23"/>
      <c r="AC75" s="23"/>
      <c r="AD75" s="23"/>
      <c r="AE75" s="23"/>
      <c r="AF75" s="23"/>
      <c r="AG75" s="22">
        <v>114389</v>
      </c>
      <c r="AH75" s="22">
        <v>220600</v>
      </c>
      <c r="AI75" s="22">
        <v>150040</v>
      </c>
      <c r="AJ75" s="22">
        <v>146735</v>
      </c>
      <c r="AK75" s="22">
        <v>137367</v>
      </c>
      <c r="AL75" s="22">
        <v>156808</v>
      </c>
      <c r="AM75" s="22">
        <v>180753</v>
      </c>
      <c r="AN75" s="22">
        <v>200309</v>
      </c>
      <c r="AO75" s="22">
        <v>140482</v>
      </c>
      <c r="AP75" s="22">
        <v>184960</v>
      </c>
      <c r="AQ75" s="22">
        <v>170551</v>
      </c>
      <c r="AR75" s="22">
        <v>186673</v>
      </c>
      <c r="AS75" s="22">
        <v>186673</v>
      </c>
      <c r="AT75" s="22">
        <v>261934</v>
      </c>
      <c r="AU75" s="22"/>
      <c r="AV75" s="22"/>
      <c r="AW75" s="22"/>
      <c r="AX75" s="22"/>
      <c r="AY75" s="22"/>
      <c r="AZ75" s="22"/>
      <c r="BA75" s="22"/>
      <c r="BB75" s="22"/>
      <c r="BC75" s="22"/>
      <c r="BD75" s="22"/>
      <c r="BE75" s="22"/>
      <c r="BF75" s="22"/>
      <c r="BG75" s="22"/>
      <c r="BH75" s="22"/>
    </row>
    <row r="76" spans="3:60" hidden="1">
      <c r="C76" s="21" t="s">
        <v>123</v>
      </c>
      <c r="D76" s="21" t="s">
        <v>109</v>
      </c>
      <c r="E76" s="22">
        <v>14648</v>
      </c>
      <c r="F76" s="22">
        <v>14805</v>
      </c>
      <c r="G76" s="22">
        <v>15085</v>
      </c>
      <c r="H76" s="22">
        <v>14977</v>
      </c>
      <c r="I76" s="22">
        <v>13008</v>
      </c>
      <c r="J76" s="22">
        <v>14319</v>
      </c>
      <c r="K76" s="22">
        <v>16195</v>
      </c>
      <c r="L76" s="22">
        <v>15950</v>
      </c>
      <c r="M76" s="22">
        <v>16270</v>
      </c>
      <c r="N76" s="22">
        <v>15049</v>
      </c>
      <c r="O76" s="22">
        <v>15844</v>
      </c>
      <c r="P76" s="22">
        <v>16576</v>
      </c>
      <c r="Q76" s="22">
        <v>15069</v>
      </c>
      <c r="R76" s="22">
        <v>11723</v>
      </c>
      <c r="S76" s="23">
        <v>505.95</v>
      </c>
      <c r="T76" s="23">
        <v>552.64</v>
      </c>
      <c r="U76" s="23">
        <v>516.13</v>
      </c>
      <c r="V76" s="23">
        <v>514.49</v>
      </c>
      <c r="W76" s="23">
        <v>556.83000000000004</v>
      </c>
      <c r="X76" s="23">
        <v>457.76</v>
      </c>
      <c r="Y76" s="23">
        <v>434.82</v>
      </c>
      <c r="Z76" s="23">
        <v>480.59</v>
      </c>
      <c r="AA76" s="23">
        <v>395.48</v>
      </c>
      <c r="AB76" s="23">
        <v>448.6</v>
      </c>
      <c r="AC76" s="23">
        <v>386.93</v>
      </c>
      <c r="AD76" s="23">
        <v>449.76</v>
      </c>
      <c r="AE76" s="23">
        <v>397.69</v>
      </c>
      <c r="AF76" s="23">
        <v>458.01</v>
      </c>
      <c r="AG76" s="22">
        <v>7411122</v>
      </c>
      <c r="AH76" s="22">
        <v>8181844</v>
      </c>
      <c r="AI76" s="22">
        <v>7785796</v>
      </c>
      <c r="AJ76" s="22">
        <v>7705584</v>
      </c>
      <c r="AK76" s="22">
        <v>7243271</v>
      </c>
      <c r="AL76" s="22">
        <v>6554657</v>
      </c>
      <c r="AM76" s="22">
        <v>7041900</v>
      </c>
      <c r="AN76" s="22">
        <v>7665430</v>
      </c>
      <c r="AO76" s="22">
        <v>6434400</v>
      </c>
      <c r="AP76" s="22">
        <v>6750985</v>
      </c>
      <c r="AQ76" s="22">
        <v>6130441</v>
      </c>
      <c r="AR76" s="22">
        <v>7455163</v>
      </c>
      <c r="AS76" s="22">
        <v>5992727</v>
      </c>
      <c r="AT76" s="22">
        <v>5369269</v>
      </c>
      <c r="AU76" s="22"/>
      <c r="AV76" s="22"/>
      <c r="AW76" s="22"/>
      <c r="AX76" s="22"/>
      <c r="AY76" s="22"/>
      <c r="AZ76" s="22"/>
      <c r="BA76" s="22"/>
      <c r="BB76" s="22"/>
      <c r="BC76" s="22"/>
      <c r="BD76" s="22"/>
      <c r="BE76" s="22"/>
      <c r="BF76" s="22"/>
      <c r="BG76" s="22"/>
      <c r="BH76" s="22"/>
    </row>
    <row r="77" spans="3:60" hidden="1">
      <c r="C77" s="21" t="s">
        <v>123</v>
      </c>
      <c r="D77" s="21" t="s">
        <v>110</v>
      </c>
      <c r="E77" s="22">
        <v>1036</v>
      </c>
      <c r="F77" s="22">
        <v>1384</v>
      </c>
      <c r="G77" s="22">
        <v>1528</v>
      </c>
      <c r="H77" s="22">
        <v>1721</v>
      </c>
      <c r="I77" s="22">
        <v>1124</v>
      </c>
      <c r="J77" s="22">
        <v>1690</v>
      </c>
      <c r="K77" s="22">
        <v>3491</v>
      </c>
      <c r="L77" s="22">
        <v>3924</v>
      </c>
      <c r="M77" s="22">
        <v>4145</v>
      </c>
      <c r="N77" s="22">
        <v>4307</v>
      </c>
      <c r="O77" s="22">
        <v>4518</v>
      </c>
      <c r="P77" s="22">
        <v>4518</v>
      </c>
      <c r="Q77" s="22">
        <v>4518</v>
      </c>
      <c r="R77" s="22">
        <v>4298</v>
      </c>
      <c r="S77" s="23">
        <v>325.33999999999997</v>
      </c>
      <c r="T77" s="23">
        <v>373.26</v>
      </c>
      <c r="U77" s="23">
        <v>357.91</v>
      </c>
      <c r="V77" s="23">
        <v>376.04</v>
      </c>
      <c r="W77" s="23">
        <v>293.91000000000003</v>
      </c>
      <c r="X77" s="23">
        <v>307.54000000000002</v>
      </c>
      <c r="Y77" s="23">
        <v>318.12</v>
      </c>
      <c r="Z77" s="23">
        <v>400</v>
      </c>
      <c r="AA77" s="23">
        <v>389.75</v>
      </c>
      <c r="AB77" s="23">
        <v>390.02</v>
      </c>
      <c r="AC77" s="23">
        <v>390.47</v>
      </c>
      <c r="AD77" s="23">
        <v>390.44</v>
      </c>
      <c r="AE77" s="23">
        <v>390.47</v>
      </c>
      <c r="AF77" s="23">
        <v>440.09</v>
      </c>
      <c r="AG77" s="22">
        <v>337050</v>
      </c>
      <c r="AH77" s="22">
        <v>516590</v>
      </c>
      <c r="AI77" s="22">
        <v>546880</v>
      </c>
      <c r="AJ77" s="22">
        <v>647160</v>
      </c>
      <c r="AK77" s="22">
        <v>330350</v>
      </c>
      <c r="AL77" s="22">
        <v>519737</v>
      </c>
      <c r="AM77" s="22">
        <v>1110540</v>
      </c>
      <c r="AN77" s="22">
        <v>1569600</v>
      </c>
      <c r="AO77" s="22">
        <v>1615500</v>
      </c>
      <c r="AP77" s="22">
        <v>1679800</v>
      </c>
      <c r="AQ77" s="22">
        <v>1764152</v>
      </c>
      <c r="AR77" s="22">
        <v>1764000</v>
      </c>
      <c r="AS77" s="22">
        <v>1764140</v>
      </c>
      <c r="AT77" s="22">
        <v>1891503</v>
      </c>
      <c r="AU77" s="22"/>
      <c r="AV77" s="22"/>
      <c r="AW77" s="22"/>
      <c r="AX77" s="22"/>
      <c r="AY77" s="22"/>
      <c r="AZ77" s="22"/>
      <c r="BA77" s="22"/>
      <c r="BB77" s="22"/>
      <c r="BC77" s="22"/>
      <c r="BD77" s="22"/>
      <c r="BE77" s="22"/>
      <c r="BF77" s="22"/>
      <c r="BG77" s="22"/>
      <c r="BH77" s="22"/>
    </row>
    <row r="78" spans="3:60" hidden="1">
      <c r="C78" s="21" t="s">
        <v>123</v>
      </c>
      <c r="D78" s="21" t="s">
        <v>111</v>
      </c>
      <c r="E78" s="22">
        <v>68707</v>
      </c>
      <c r="F78" s="22">
        <v>68738</v>
      </c>
      <c r="G78" s="22">
        <v>65505</v>
      </c>
      <c r="H78" s="22">
        <v>70662</v>
      </c>
      <c r="I78" s="22">
        <v>76136</v>
      </c>
      <c r="J78" s="22">
        <v>74597</v>
      </c>
      <c r="K78" s="22">
        <v>79570</v>
      </c>
      <c r="L78" s="22">
        <v>87440</v>
      </c>
      <c r="M78" s="22">
        <v>92570</v>
      </c>
      <c r="N78" s="22">
        <v>97817</v>
      </c>
      <c r="O78" s="22">
        <v>100508</v>
      </c>
      <c r="P78" s="22">
        <v>94480</v>
      </c>
      <c r="Q78" s="22">
        <v>96925</v>
      </c>
      <c r="R78" s="22">
        <v>95779</v>
      </c>
      <c r="S78" s="23">
        <v>438.03</v>
      </c>
      <c r="T78" s="23">
        <v>506.09</v>
      </c>
      <c r="U78" s="23">
        <v>400.95</v>
      </c>
      <c r="V78" s="23">
        <v>450.21</v>
      </c>
      <c r="W78" s="23">
        <v>526.82000000000005</v>
      </c>
      <c r="X78" s="23">
        <v>452.35</v>
      </c>
      <c r="Y78" s="23">
        <v>404.1</v>
      </c>
      <c r="Z78" s="23">
        <v>461.35</v>
      </c>
      <c r="AA78" s="23">
        <v>414.24</v>
      </c>
      <c r="AB78" s="23">
        <v>435.26</v>
      </c>
      <c r="AC78" s="23">
        <v>423.73</v>
      </c>
      <c r="AD78" s="23">
        <v>441.78</v>
      </c>
      <c r="AE78" s="23">
        <v>388.33</v>
      </c>
      <c r="AF78" s="23">
        <v>441.73</v>
      </c>
      <c r="AG78" s="22">
        <v>30095694</v>
      </c>
      <c r="AH78" s="22">
        <v>34787735</v>
      </c>
      <c r="AI78" s="22">
        <v>26263916</v>
      </c>
      <c r="AJ78" s="22">
        <v>31813020</v>
      </c>
      <c r="AK78" s="22">
        <v>40110150</v>
      </c>
      <c r="AL78" s="22">
        <v>33743663</v>
      </c>
      <c r="AM78" s="22">
        <v>32154000</v>
      </c>
      <c r="AN78" s="22">
        <v>40340150</v>
      </c>
      <c r="AO78" s="22">
        <v>38346410</v>
      </c>
      <c r="AP78" s="22">
        <v>42575341</v>
      </c>
      <c r="AQ78" s="22">
        <v>42588240</v>
      </c>
      <c r="AR78" s="22">
        <v>41738960</v>
      </c>
      <c r="AS78" s="22">
        <v>37638455</v>
      </c>
      <c r="AT78" s="22">
        <v>42308532</v>
      </c>
      <c r="AU78" s="22"/>
      <c r="AV78" s="22"/>
      <c r="AW78" s="22"/>
      <c r="AX78" s="22"/>
      <c r="AY78" s="22"/>
      <c r="AZ78" s="22"/>
      <c r="BA78" s="22"/>
      <c r="BB78" s="22"/>
      <c r="BC78" s="22"/>
      <c r="BD78" s="22"/>
      <c r="BE78" s="22"/>
      <c r="BF78" s="22"/>
      <c r="BG78" s="22"/>
      <c r="BH78" s="22"/>
    </row>
    <row r="79" spans="3:60" hidden="1">
      <c r="C79" s="21" t="s">
        <v>123</v>
      </c>
      <c r="D79" s="21" t="s">
        <v>112</v>
      </c>
      <c r="E79" s="22">
        <v>69743</v>
      </c>
      <c r="F79" s="22">
        <v>70122</v>
      </c>
      <c r="G79" s="22">
        <v>67033</v>
      </c>
      <c r="H79" s="22">
        <v>72383</v>
      </c>
      <c r="I79" s="22">
        <v>77260</v>
      </c>
      <c r="J79" s="22">
        <v>76287</v>
      </c>
      <c r="K79" s="22">
        <v>83061</v>
      </c>
      <c r="L79" s="22">
        <v>91364</v>
      </c>
      <c r="M79" s="22">
        <v>96715</v>
      </c>
      <c r="N79" s="22">
        <v>102124</v>
      </c>
      <c r="O79" s="22">
        <v>105026</v>
      </c>
      <c r="P79" s="22">
        <v>98998</v>
      </c>
      <c r="Q79" s="22">
        <v>101443</v>
      </c>
      <c r="R79" s="22">
        <v>100077</v>
      </c>
      <c r="S79" s="23">
        <v>436.36</v>
      </c>
      <c r="T79" s="23">
        <v>503.47</v>
      </c>
      <c r="U79" s="23">
        <v>399.96</v>
      </c>
      <c r="V79" s="23">
        <v>448.45</v>
      </c>
      <c r="W79" s="23">
        <v>523.42999999999995</v>
      </c>
      <c r="X79" s="23">
        <v>449.14</v>
      </c>
      <c r="Y79" s="23">
        <v>400.48</v>
      </c>
      <c r="Z79" s="23">
        <v>458.71</v>
      </c>
      <c r="AA79" s="23">
        <v>413.19</v>
      </c>
      <c r="AB79" s="23">
        <v>433.35</v>
      </c>
      <c r="AC79" s="23">
        <v>422.3</v>
      </c>
      <c r="AD79" s="23">
        <v>439.43</v>
      </c>
      <c r="AE79" s="23">
        <v>388.42</v>
      </c>
      <c r="AF79" s="23">
        <v>441.66</v>
      </c>
      <c r="AG79" s="22">
        <v>30432744</v>
      </c>
      <c r="AH79" s="22">
        <v>35304325</v>
      </c>
      <c r="AI79" s="22">
        <v>26810796</v>
      </c>
      <c r="AJ79" s="22">
        <v>32460180</v>
      </c>
      <c r="AK79" s="22">
        <v>40440500</v>
      </c>
      <c r="AL79" s="22">
        <v>34263400</v>
      </c>
      <c r="AM79" s="22">
        <v>33264540</v>
      </c>
      <c r="AN79" s="22">
        <v>41909750</v>
      </c>
      <c r="AO79" s="22">
        <v>39961910</v>
      </c>
      <c r="AP79" s="22">
        <v>44255141</v>
      </c>
      <c r="AQ79" s="22">
        <v>44352392</v>
      </c>
      <c r="AR79" s="22">
        <v>43502960</v>
      </c>
      <c r="AS79" s="22">
        <v>39402595</v>
      </c>
      <c r="AT79" s="22">
        <v>44200035</v>
      </c>
      <c r="AU79" s="22"/>
      <c r="AV79" s="22"/>
      <c r="AW79" s="22"/>
      <c r="AX79" s="22"/>
      <c r="AY79" s="22"/>
      <c r="AZ79" s="22"/>
      <c r="BA79" s="22"/>
      <c r="BB79" s="22"/>
      <c r="BC79" s="22"/>
      <c r="BD79" s="22"/>
      <c r="BE79" s="22"/>
      <c r="BF79" s="22"/>
      <c r="BG79" s="22"/>
      <c r="BH79" s="22"/>
    </row>
    <row r="80" spans="3:60" hidden="1">
      <c r="C80" s="21" t="s">
        <v>123</v>
      </c>
      <c r="D80" s="21" t="s">
        <v>113</v>
      </c>
      <c r="E80" s="22">
        <v>91546</v>
      </c>
      <c r="F80" s="22">
        <v>92241</v>
      </c>
      <c r="G80" s="22">
        <v>89308</v>
      </c>
      <c r="H80" s="22">
        <v>94549</v>
      </c>
      <c r="I80" s="22">
        <v>97637</v>
      </c>
      <c r="J80" s="22">
        <v>98078</v>
      </c>
      <c r="K80" s="22">
        <v>106680</v>
      </c>
      <c r="L80" s="22">
        <v>115418</v>
      </c>
      <c r="M80" s="22">
        <v>121446</v>
      </c>
      <c r="N80" s="22">
        <v>125836</v>
      </c>
      <c r="O80" s="22">
        <v>129416</v>
      </c>
      <c r="P80" s="22">
        <v>124876</v>
      </c>
      <c r="Q80" s="22">
        <v>125814</v>
      </c>
      <c r="R80" s="22">
        <v>119266</v>
      </c>
      <c r="S80" s="23">
        <v>435.74</v>
      </c>
      <c r="T80" s="23">
        <v>496.73</v>
      </c>
      <c r="U80" s="23">
        <v>412.75</v>
      </c>
      <c r="V80" s="23">
        <v>448.27</v>
      </c>
      <c r="W80" s="23">
        <v>514.30999999999995</v>
      </c>
      <c r="X80" s="23">
        <v>442.03</v>
      </c>
      <c r="Y80" s="23">
        <v>399.46</v>
      </c>
      <c r="Z80" s="23">
        <v>451</v>
      </c>
      <c r="AA80" s="23">
        <v>401.33</v>
      </c>
      <c r="AB80" s="23">
        <v>427.87</v>
      </c>
      <c r="AC80" s="23">
        <v>412.34</v>
      </c>
      <c r="AD80" s="23">
        <v>434.08</v>
      </c>
      <c r="AE80" s="23">
        <v>386.63</v>
      </c>
      <c r="AF80" s="23">
        <v>437.63</v>
      </c>
      <c r="AG80" s="22">
        <v>39890203</v>
      </c>
      <c r="AH80" s="22">
        <v>45818768</v>
      </c>
      <c r="AI80" s="22">
        <v>36861933</v>
      </c>
      <c r="AJ80" s="22">
        <v>42383797</v>
      </c>
      <c r="AK80" s="22">
        <v>50215626</v>
      </c>
      <c r="AL80" s="22">
        <v>43353233</v>
      </c>
      <c r="AM80" s="22">
        <v>42613861</v>
      </c>
      <c r="AN80" s="22">
        <v>52052944</v>
      </c>
      <c r="AO80" s="22">
        <v>48739614</v>
      </c>
      <c r="AP80" s="22">
        <v>53841964</v>
      </c>
      <c r="AQ80" s="22">
        <v>53363634</v>
      </c>
      <c r="AR80" s="22">
        <v>54205639</v>
      </c>
      <c r="AS80" s="22">
        <v>48642838</v>
      </c>
      <c r="AT80" s="22">
        <v>52194726</v>
      </c>
      <c r="AU80" s="22"/>
      <c r="AV80" s="22"/>
      <c r="AW80" s="22"/>
      <c r="AX80" s="22"/>
      <c r="AY80" s="22"/>
      <c r="AZ80" s="22"/>
      <c r="BA80" s="22"/>
      <c r="BB80" s="22"/>
      <c r="BC80" s="22"/>
      <c r="BD80" s="22"/>
      <c r="BE80" s="22"/>
      <c r="BF80" s="22"/>
      <c r="BG80" s="22"/>
      <c r="BH80" s="22"/>
    </row>
    <row r="81" spans="3:60" hidden="1">
      <c r="C81" s="21" t="s">
        <v>123</v>
      </c>
      <c r="D81" s="21" t="s">
        <v>114</v>
      </c>
      <c r="E81" s="22">
        <v>0</v>
      </c>
      <c r="F81" s="22">
        <v>0</v>
      </c>
      <c r="G81" s="22">
        <v>0</v>
      </c>
      <c r="H81" s="22">
        <v>0</v>
      </c>
      <c r="I81" s="22">
        <v>0</v>
      </c>
      <c r="J81" s="22">
        <v>0</v>
      </c>
      <c r="K81" s="22">
        <v>0</v>
      </c>
      <c r="L81" s="22">
        <v>0</v>
      </c>
      <c r="M81" s="22">
        <v>0</v>
      </c>
      <c r="N81" s="22">
        <v>0</v>
      </c>
      <c r="O81" s="22">
        <v>0</v>
      </c>
      <c r="P81" s="22">
        <v>0</v>
      </c>
      <c r="Q81" s="22">
        <v>0</v>
      </c>
      <c r="R81" s="22">
        <v>0</v>
      </c>
      <c r="S81" s="23"/>
      <c r="T81" s="23"/>
      <c r="U81" s="23"/>
      <c r="V81" s="23"/>
      <c r="W81" s="23"/>
      <c r="X81" s="23"/>
      <c r="Y81" s="23"/>
      <c r="Z81" s="23"/>
      <c r="AA81" s="23"/>
      <c r="AB81" s="23"/>
      <c r="AC81" s="23"/>
      <c r="AD81" s="23"/>
      <c r="AE81" s="23"/>
      <c r="AF81" s="23"/>
      <c r="AG81" s="22">
        <v>0</v>
      </c>
      <c r="AH81" s="22">
        <v>0</v>
      </c>
      <c r="AI81" s="22">
        <v>0</v>
      </c>
      <c r="AJ81" s="22">
        <v>0</v>
      </c>
      <c r="AK81" s="22">
        <v>0</v>
      </c>
      <c r="AL81" s="22">
        <v>0</v>
      </c>
      <c r="AM81" s="22">
        <v>0</v>
      </c>
      <c r="AN81" s="22">
        <v>0</v>
      </c>
      <c r="AO81" s="22">
        <v>0</v>
      </c>
      <c r="AP81" s="22">
        <v>0</v>
      </c>
      <c r="AQ81" s="22">
        <v>0</v>
      </c>
      <c r="AR81" s="22">
        <v>0</v>
      </c>
      <c r="AS81" s="22">
        <v>0</v>
      </c>
      <c r="AT81" s="22">
        <v>0</v>
      </c>
      <c r="AU81" s="22"/>
      <c r="AV81" s="22"/>
      <c r="AW81" s="22"/>
      <c r="AX81" s="22"/>
      <c r="AY81" s="22"/>
      <c r="AZ81" s="22"/>
      <c r="BA81" s="22"/>
      <c r="BB81" s="22"/>
      <c r="BC81" s="22"/>
      <c r="BD81" s="22"/>
      <c r="BE81" s="22"/>
      <c r="BF81" s="22"/>
      <c r="BG81" s="22"/>
      <c r="BH81" s="22"/>
    </row>
    <row r="82" spans="3:60" hidden="1">
      <c r="C82" s="21" t="s">
        <v>123</v>
      </c>
      <c r="D82" s="21" t="s">
        <v>115</v>
      </c>
      <c r="E82" s="22">
        <v>0</v>
      </c>
      <c r="F82" s="22">
        <v>0</v>
      </c>
      <c r="G82" s="22">
        <v>0</v>
      </c>
      <c r="H82" s="22">
        <v>0</v>
      </c>
      <c r="I82" s="22">
        <v>0</v>
      </c>
      <c r="J82" s="22">
        <v>0</v>
      </c>
      <c r="K82" s="22">
        <v>0</v>
      </c>
      <c r="L82" s="22">
        <v>0</v>
      </c>
      <c r="M82" s="22">
        <v>0</v>
      </c>
      <c r="N82" s="22">
        <v>0</v>
      </c>
      <c r="O82" s="22">
        <v>0</v>
      </c>
      <c r="P82" s="22">
        <v>0</v>
      </c>
      <c r="Q82" s="22">
        <v>0</v>
      </c>
      <c r="R82" s="22">
        <v>0</v>
      </c>
      <c r="S82" s="23"/>
      <c r="T82" s="23"/>
      <c r="U82" s="23"/>
      <c r="V82" s="23"/>
      <c r="W82" s="23"/>
      <c r="X82" s="23"/>
      <c r="Y82" s="23"/>
      <c r="Z82" s="23"/>
      <c r="AA82" s="23"/>
      <c r="AB82" s="23"/>
      <c r="AC82" s="23"/>
      <c r="AD82" s="23"/>
      <c r="AE82" s="23"/>
      <c r="AF82" s="23"/>
      <c r="AG82" s="22">
        <v>0</v>
      </c>
      <c r="AH82" s="22">
        <v>0</v>
      </c>
      <c r="AI82" s="22">
        <v>0</v>
      </c>
      <c r="AJ82" s="22">
        <v>0</v>
      </c>
      <c r="AK82" s="22">
        <v>0</v>
      </c>
      <c r="AL82" s="22">
        <v>0</v>
      </c>
      <c r="AM82" s="22">
        <v>0</v>
      </c>
      <c r="AN82" s="22">
        <v>0</v>
      </c>
      <c r="AO82" s="22">
        <v>0</v>
      </c>
      <c r="AP82" s="22">
        <v>0</v>
      </c>
      <c r="AQ82" s="22">
        <v>0</v>
      </c>
      <c r="AR82" s="22">
        <v>0</v>
      </c>
      <c r="AS82" s="22">
        <v>0</v>
      </c>
      <c r="AT82" s="22">
        <v>0</v>
      </c>
      <c r="AU82" s="22"/>
      <c r="AV82" s="22"/>
      <c r="AW82" s="22"/>
      <c r="AX82" s="22"/>
      <c r="AY82" s="22"/>
      <c r="AZ82" s="22"/>
      <c r="BA82" s="22"/>
      <c r="BB82" s="22"/>
      <c r="BC82" s="22"/>
      <c r="BD82" s="22"/>
      <c r="BE82" s="22"/>
      <c r="BF82" s="22"/>
      <c r="BG82" s="22"/>
      <c r="BH82" s="22"/>
    </row>
    <row r="83" spans="3:60" hidden="1">
      <c r="C83" s="21" t="s">
        <v>123</v>
      </c>
      <c r="D83" s="21" t="s">
        <v>116</v>
      </c>
      <c r="E83" s="22">
        <v>0</v>
      </c>
      <c r="F83" s="22">
        <v>0</v>
      </c>
      <c r="G83" s="22">
        <v>0</v>
      </c>
      <c r="H83" s="22">
        <v>0</v>
      </c>
      <c r="I83" s="22">
        <v>0</v>
      </c>
      <c r="J83" s="22">
        <v>0</v>
      </c>
      <c r="K83" s="22">
        <v>0</v>
      </c>
      <c r="L83" s="22">
        <v>0</v>
      </c>
      <c r="M83" s="22">
        <v>0</v>
      </c>
      <c r="N83" s="22">
        <v>0</v>
      </c>
      <c r="O83" s="22">
        <v>0</v>
      </c>
      <c r="P83" s="22">
        <v>0</v>
      </c>
      <c r="Q83" s="22">
        <v>0</v>
      </c>
      <c r="R83" s="22">
        <v>0</v>
      </c>
      <c r="S83" s="23"/>
      <c r="T83" s="23"/>
      <c r="U83" s="23"/>
      <c r="V83" s="23"/>
      <c r="W83" s="23"/>
      <c r="X83" s="23"/>
      <c r="Y83" s="23"/>
      <c r="Z83" s="23"/>
      <c r="AA83" s="23"/>
      <c r="AB83" s="23"/>
      <c r="AC83" s="23"/>
      <c r="AD83" s="23"/>
      <c r="AE83" s="23"/>
      <c r="AF83" s="23"/>
      <c r="AG83" s="22">
        <v>0</v>
      </c>
      <c r="AH83" s="22">
        <v>0</v>
      </c>
      <c r="AI83" s="22">
        <v>0</v>
      </c>
      <c r="AJ83" s="22">
        <v>0</v>
      </c>
      <c r="AK83" s="22">
        <v>0</v>
      </c>
      <c r="AL83" s="22">
        <v>0</v>
      </c>
      <c r="AM83" s="22">
        <v>0</v>
      </c>
      <c r="AN83" s="22">
        <v>0</v>
      </c>
      <c r="AO83" s="22">
        <v>0</v>
      </c>
      <c r="AP83" s="22">
        <v>0</v>
      </c>
      <c r="AQ83" s="22">
        <v>0</v>
      </c>
      <c r="AR83" s="22">
        <v>0</v>
      </c>
      <c r="AS83" s="22">
        <v>0</v>
      </c>
      <c r="AT83" s="22">
        <v>0</v>
      </c>
      <c r="AU83" s="22"/>
      <c r="AV83" s="22"/>
      <c r="AW83" s="22"/>
      <c r="AX83" s="22"/>
      <c r="AY83" s="22"/>
      <c r="AZ83" s="22"/>
      <c r="BA83" s="22"/>
      <c r="BB83" s="22"/>
      <c r="BC83" s="22"/>
      <c r="BD83" s="22"/>
      <c r="BE83" s="22"/>
      <c r="BF83" s="22"/>
      <c r="BG83" s="22"/>
      <c r="BH83" s="22"/>
    </row>
    <row r="84" spans="3:60" hidden="1">
      <c r="C84" s="21" t="s">
        <v>123</v>
      </c>
      <c r="D84" s="21" t="s">
        <v>117</v>
      </c>
      <c r="E84" s="22">
        <v>0</v>
      </c>
      <c r="F84" s="22">
        <v>0</v>
      </c>
      <c r="G84" s="22">
        <v>0</v>
      </c>
      <c r="H84" s="22">
        <v>0</v>
      </c>
      <c r="I84" s="22">
        <v>0</v>
      </c>
      <c r="J84" s="22">
        <v>0</v>
      </c>
      <c r="K84" s="22">
        <v>0</v>
      </c>
      <c r="L84" s="22">
        <v>0</v>
      </c>
      <c r="M84" s="22">
        <v>0</v>
      </c>
      <c r="N84" s="22">
        <v>0</v>
      </c>
      <c r="O84" s="22">
        <v>0</v>
      </c>
      <c r="P84" s="22">
        <v>0</v>
      </c>
      <c r="Q84" s="22">
        <v>0</v>
      </c>
      <c r="R84" s="22">
        <v>0</v>
      </c>
      <c r="S84" s="23"/>
      <c r="T84" s="23"/>
      <c r="U84" s="23"/>
      <c r="V84" s="23"/>
      <c r="W84" s="23"/>
      <c r="X84" s="23"/>
      <c r="Y84" s="23"/>
      <c r="Z84" s="23"/>
      <c r="AA84" s="23"/>
      <c r="AB84" s="23"/>
      <c r="AC84" s="23"/>
      <c r="AD84" s="23"/>
      <c r="AE84" s="23"/>
      <c r="AF84" s="23"/>
      <c r="AG84" s="22">
        <v>0</v>
      </c>
      <c r="AH84" s="22">
        <v>0</v>
      </c>
      <c r="AI84" s="22">
        <v>0</v>
      </c>
      <c r="AJ84" s="22">
        <v>0</v>
      </c>
      <c r="AK84" s="22">
        <v>0</v>
      </c>
      <c r="AL84" s="22">
        <v>0</v>
      </c>
      <c r="AM84" s="22">
        <v>0</v>
      </c>
      <c r="AN84" s="22">
        <v>0</v>
      </c>
      <c r="AO84" s="22">
        <v>0</v>
      </c>
      <c r="AP84" s="22">
        <v>0</v>
      </c>
      <c r="AQ84" s="22">
        <v>0</v>
      </c>
      <c r="AR84" s="22">
        <v>0</v>
      </c>
      <c r="AS84" s="22">
        <v>0</v>
      </c>
      <c r="AT84" s="22">
        <v>0</v>
      </c>
      <c r="AU84" s="22"/>
      <c r="AV84" s="22"/>
      <c r="AW84" s="22"/>
      <c r="AX84" s="22"/>
      <c r="AY84" s="22"/>
      <c r="AZ84" s="22"/>
      <c r="BA84" s="22"/>
      <c r="BB84" s="22"/>
      <c r="BC84" s="22"/>
      <c r="BD84" s="22"/>
      <c r="BE84" s="22"/>
      <c r="BF84" s="22"/>
      <c r="BG84" s="22"/>
      <c r="BH84" s="22"/>
    </row>
    <row r="85" spans="3:60" hidden="1">
      <c r="C85" s="21" t="s">
        <v>123</v>
      </c>
      <c r="D85" s="21" t="s">
        <v>118</v>
      </c>
      <c r="E85" s="22">
        <v>91546</v>
      </c>
      <c r="F85" s="22">
        <v>92241</v>
      </c>
      <c r="G85" s="22">
        <v>89308</v>
      </c>
      <c r="H85" s="22">
        <v>94549</v>
      </c>
      <c r="I85" s="22">
        <v>97637</v>
      </c>
      <c r="J85" s="22">
        <v>98078</v>
      </c>
      <c r="K85" s="22">
        <v>106680</v>
      </c>
      <c r="L85" s="22">
        <v>115418</v>
      </c>
      <c r="M85" s="22">
        <v>121446</v>
      </c>
      <c r="N85" s="22">
        <v>125836</v>
      </c>
      <c r="O85" s="22">
        <v>129416</v>
      </c>
      <c r="P85" s="22">
        <v>124876</v>
      </c>
      <c r="Q85" s="22">
        <v>125814</v>
      </c>
      <c r="R85" s="22">
        <v>119266</v>
      </c>
      <c r="S85" s="23"/>
      <c r="T85" s="23"/>
      <c r="U85" s="23"/>
      <c r="V85" s="23"/>
      <c r="W85" s="23"/>
      <c r="X85" s="23"/>
      <c r="Y85" s="23"/>
      <c r="Z85" s="23"/>
      <c r="AA85" s="23"/>
      <c r="AB85" s="23"/>
      <c r="AC85" s="23"/>
      <c r="AD85" s="23"/>
      <c r="AE85" s="23"/>
      <c r="AF85" s="23"/>
      <c r="AG85" s="22">
        <v>39890203</v>
      </c>
      <c r="AH85" s="22">
        <v>45818768</v>
      </c>
      <c r="AI85" s="22">
        <v>36861933</v>
      </c>
      <c r="AJ85" s="22">
        <v>42383797</v>
      </c>
      <c r="AK85" s="22">
        <v>50215626</v>
      </c>
      <c r="AL85" s="22">
        <v>43353233</v>
      </c>
      <c r="AM85" s="22">
        <v>42613861</v>
      </c>
      <c r="AN85" s="22">
        <v>52052944</v>
      </c>
      <c r="AO85" s="22">
        <v>48739614</v>
      </c>
      <c r="AP85" s="22">
        <v>53841964</v>
      </c>
      <c r="AQ85" s="22">
        <v>53363634</v>
      </c>
      <c r="AR85" s="22">
        <v>54205639</v>
      </c>
      <c r="AS85" s="22">
        <v>48642838</v>
      </c>
      <c r="AT85" s="22">
        <v>52194726</v>
      </c>
      <c r="AU85" s="22"/>
      <c r="AV85" s="22"/>
      <c r="AW85" s="22"/>
      <c r="AX85" s="22"/>
      <c r="AY85" s="22"/>
      <c r="AZ85" s="22"/>
      <c r="BA85" s="22"/>
      <c r="BB85" s="22"/>
      <c r="BC85" s="22"/>
      <c r="BD85" s="22"/>
      <c r="BE85" s="22"/>
      <c r="BF85" s="22"/>
      <c r="BG85" s="22"/>
      <c r="BH85" s="22"/>
    </row>
    <row r="86" spans="3:60" hidden="1">
      <c r="C86" s="21" t="s">
        <v>124</v>
      </c>
      <c r="D86" s="21" t="s">
        <v>107</v>
      </c>
      <c r="E86" s="22">
        <v>505</v>
      </c>
      <c r="F86" s="22">
        <v>532</v>
      </c>
      <c r="G86" s="22">
        <v>540</v>
      </c>
      <c r="H86" s="22">
        <v>575</v>
      </c>
      <c r="I86" s="22">
        <v>620</v>
      </c>
      <c r="J86" s="22">
        <v>620</v>
      </c>
      <c r="K86" s="22">
        <v>620</v>
      </c>
      <c r="L86" s="22">
        <v>675</v>
      </c>
      <c r="M86" s="22">
        <v>645</v>
      </c>
      <c r="N86" s="22">
        <v>730</v>
      </c>
      <c r="O86" s="22">
        <v>711</v>
      </c>
      <c r="P86" s="22">
        <v>707</v>
      </c>
      <c r="Q86" s="22">
        <v>571</v>
      </c>
      <c r="R86" s="22">
        <v>548</v>
      </c>
      <c r="S86" s="23">
        <v>249.37</v>
      </c>
      <c r="T86" s="23">
        <v>234.5</v>
      </c>
      <c r="U86" s="23">
        <v>258.82</v>
      </c>
      <c r="V86" s="23">
        <v>245.92</v>
      </c>
      <c r="W86" s="23">
        <v>283.94</v>
      </c>
      <c r="X86" s="23">
        <v>258.06</v>
      </c>
      <c r="Y86" s="23">
        <v>239.92</v>
      </c>
      <c r="Z86" s="23">
        <v>231.05</v>
      </c>
      <c r="AA86" s="23">
        <v>270.29000000000002</v>
      </c>
      <c r="AB86" s="23">
        <v>301.77999999999997</v>
      </c>
      <c r="AC86" s="23">
        <v>285</v>
      </c>
      <c r="AD86" s="23">
        <v>328.98</v>
      </c>
      <c r="AE86" s="23">
        <v>288</v>
      </c>
      <c r="AF86" s="23">
        <v>316</v>
      </c>
      <c r="AG86" s="22">
        <v>125933</v>
      </c>
      <c r="AH86" s="22">
        <v>124755</v>
      </c>
      <c r="AI86" s="22">
        <v>139765</v>
      </c>
      <c r="AJ86" s="22">
        <v>141406</v>
      </c>
      <c r="AK86" s="22">
        <v>176043</v>
      </c>
      <c r="AL86" s="22">
        <v>160000</v>
      </c>
      <c r="AM86" s="22">
        <v>148750</v>
      </c>
      <c r="AN86" s="22">
        <v>155960</v>
      </c>
      <c r="AO86" s="22">
        <v>174340</v>
      </c>
      <c r="AP86" s="22">
        <v>220300</v>
      </c>
      <c r="AQ86" s="22">
        <v>202635</v>
      </c>
      <c r="AR86" s="22">
        <v>232589</v>
      </c>
      <c r="AS86" s="22">
        <v>164448</v>
      </c>
      <c r="AT86" s="22">
        <v>173168</v>
      </c>
      <c r="AU86" s="22"/>
      <c r="AV86" s="22"/>
      <c r="AW86" s="22"/>
      <c r="AX86" s="22"/>
      <c r="AY86" s="22"/>
      <c r="AZ86" s="22"/>
      <c r="BA86" s="22"/>
      <c r="BB86" s="22"/>
      <c r="BC86" s="22"/>
      <c r="BD86" s="22"/>
      <c r="BE86" s="22"/>
      <c r="BF86" s="22"/>
      <c r="BG86" s="22"/>
      <c r="BH86" s="22"/>
    </row>
    <row r="87" spans="3:60" hidden="1">
      <c r="C87" s="21" t="s">
        <v>124</v>
      </c>
      <c r="D87" s="21" t="s">
        <v>108</v>
      </c>
      <c r="E87" s="22">
        <v>0</v>
      </c>
      <c r="F87" s="22">
        <v>0</v>
      </c>
      <c r="G87" s="22">
        <v>0</v>
      </c>
      <c r="H87" s="22">
        <v>0</v>
      </c>
      <c r="I87" s="22">
        <v>0</v>
      </c>
      <c r="J87" s="22">
        <v>0</v>
      </c>
      <c r="K87" s="22">
        <v>0</v>
      </c>
      <c r="L87" s="22">
        <v>0</v>
      </c>
      <c r="M87" s="22">
        <v>0</v>
      </c>
      <c r="N87" s="22">
        <v>0</v>
      </c>
      <c r="O87" s="22">
        <v>0</v>
      </c>
      <c r="P87" s="22">
        <v>0</v>
      </c>
      <c r="Q87" s="22">
        <v>0</v>
      </c>
      <c r="R87" s="22">
        <v>0</v>
      </c>
      <c r="S87" s="23"/>
      <c r="T87" s="23"/>
      <c r="U87" s="23"/>
      <c r="V87" s="23"/>
      <c r="W87" s="23"/>
      <c r="X87" s="23"/>
      <c r="Y87" s="23"/>
      <c r="Z87" s="23"/>
      <c r="AA87" s="23"/>
      <c r="AB87" s="23"/>
      <c r="AC87" s="23"/>
      <c r="AD87" s="23"/>
      <c r="AE87" s="23"/>
      <c r="AF87" s="23"/>
      <c r="AG87" s="22">
        <v>12580</v>
      </c>
      <c r="AH87" s="22">
        <v>31440</v>
      </c>
      <c r="AI87" s="22">
        <v>21015</v>
      </c>
      <c r="AJ87" s="22">
        <v>14250</v>
      </c>
      <c r="AK87" s="22">
        <v>22974</v>
      </c>
      <c r="AL87" s="22">
        <v>22500</v>
      </c>
      <c r="AM87" s="22">
        <v>22500</v>
      </c>
      <c r="AN87" s="22">
        <v>22999</v>
      </c>
      <c r="AO87" s="22">
        <v>17350</v>
      </c>
      <c r="AP87" s="22">
        <v>15650</v>
      </c>
      <c r="AQ87" s="22">
        <v>13000</v>
      </c>
      <c r="AR87" s="22">
        <v>14186</v>
      </c>
      <c r="AS87" s="22">
        <v>8085</v>
      </c>
      <c r="AT87" s="22">
        <v>14300</v>
      </c>
      <c r="AU87" s="22"/>
      <c r="AV87" s="22"/>
      <c r="AW87" s="22"/>
      <c r="AX87" s="22"/>
      <c r="AY87" s="22"/>
      <c r="AZ87" s="22"/>
      <c r="BA87" s="22"/>
      <c r="BB87" s="22"/>
      <c r="BC87" s="22"/>
      <c r="BD87" s="22"/>
      <c r="BE87" s="22"/>
      <c r="BF87" s="22"/>
      <c r="BG87" s="22"/>
      <c r="BH87" s="22"/>
    </row>
    <row r="88" spans="3:60" hidden="1">
      <c r="C88" s="21" t="s">
        <v>124</v>
      </c>
      <c r="D88" s="21" t="s">
        <v>109</v>
      </c>
      <c r="E88" s="22">
        <v>4695</v>
      </c>
      <c r="F88" s="22">
        <v>4663</v>
      </c>
      <c r="G88" s="22">
        <v>4510</v>
      </c>
      <c r="H88" s="22">
        <v>4410</v>
      </c>
      <c r="I88" s="22">
        <v>4530</v>
      </c>
      <c r="J88" s="22">
        <v>5550</v>
      </c>
      <c r="K88" s="22">
        <v>5790</v>
      </c>
      <c r="L88" s="22">
        <v>5760</v>
      </c>
      <c r="M88" s="22">
        <v>5700</v>
      </c>
      <c r="N88" s="22">
        <v>5325</v>
      </c>
      <c r="O88" s="22">
        <v>5486</v>
      </c>
      <c r="P88" s="22">
        <v>5049</v>
      </c>
      <c r="Q88" s="22">
        <v>4046</v>
      </c>
      <c r="R88" s="22">
        <v>3565</v>
      </c>
      <c r="S88" s="23">
        <v>464.71</v>
      </c>
      <c r="T88" s="23">
        <v>540.02</v>
      </c>
      <c r="U88" s="23">
        <v>546.48</v>
      </c>
      <c r="V88" s="23">
        <v>584.72</v>
      </c>
      <c r="W88" s="23">
        <v>594.29</v>
      </c>
      <c r="X88" s="23">
        <v>391.86</v>
      </c>
      <c r="Y88" s="23">
        <v>370.81</v>
      </c>
      <c r="Z88" s="23">
        <v>461.8</v>
      </c>
      <c r="AA88" s="23">
        <v>401.05</v>
      </c>
      <c r="AB88" s="23">
        <v>368.62</v>
      </c>
      <c r="AC88" s="23">
        <v>349.8</v>
      </c>
      <c r="AD88" s="23">
        <v>456.7</v>
      </c>
      <c r="AE88" s="23">
        <v>382.3</v>
      </c>
      <c r="AF88" s="23">
        <v>380</v>
      </c>
      <c r="AG88" s="22">
        <v>2181820</v>
      </c>
      <c r="AH88" s="22">
        <v>2518125</v>
      </c>
      <c r="AI88" s="22">
        <v>2464625</v>
      </c>
      <c r="AJ88" s="22">
        <v>2578600</v>
      </c>
      <c r="AK88" s="22">
        <v>2692150</v>
      </c>
      <c r="AL88" s="22">
        <v>2174830</v>
      </c>
      <c r="AM88" s="22">
        <v>2147010</v>
      </c>
      <c r="AN88" s="22">
        <v>2659940</v>
      </c>
      <c r="AO88" s="22">
        <v>2286000</v>
      </c>
      <c r="AP88" s="22">
        <v>1962900</v>
      </c>
      <c r="AQ88" s="22">
        <v>1919005</v>
      </c>
      <c r="AR88" s="22">
        <v>2305867</v>
      </c>
      <c r="AS88" s="22">
        <v>1546766</v>
      </c>
      <c r="AT88" s="22">
        <v>1354700</v>
      </c>
      <c r="AU88" s="22"/>
      <c r="AV88" s="22"/>
      <c r="AW88" s="22"/>
      <c r="AX88" s="22"/>
      <c r="AY88" s="22"/>
      <c r="AZ88" s="22"/>
      <c r="BA88" s="22"/>
      <c r="BB88" s="22"/>
      <c r="BC88" s="22"/>
      <c r="BD88" s="22"/>
      <c r="BE88" s="22"/>
      <c r="BF88" s="22"/>
      <c r="BG88" s="22"/>
      <c r="BH88" s="22"/>
    </row>
    <row r="89" spans="3:60" hidden="1">
      <c r="C89" s="21" t="s">
        <v>124</v>
      </c>
      <c r="D89" s="21" t="s">
        <v>110</v>
      </c>
      <c r="E89" s="22">
        <v>424</v>
      </c>
      <c r="F89" s="22">
        <v>390</v>
      </c>
      <c r="G89" s="22">
        <v>390</v>
      </c>
      <c r="H89" s="22">
        <v>370</v>
      </c>
      <c r="I89" s="22">
        <v>370</v>
      </c>
      <c r="J89" s="22">
        <v>390</v>
      </c>
      <c r="K89" s="22">
        <v>390</v>
      </c>
      <c r="L89" s="22">
        <v>420</v>
      </c>
      <c r="M89" s="22">
        <v>410</v>
      </c>
      <c r="N89" s="22">
        <v>410</v>
      </c>
      <c r="O89" s="22">
        <v>418</v>
      </c>
      <c r="P89" s="22">
        <v>416</v>
      </c>
      <c r="Q89" s="22">
        <v>409</v>
      </c>
      <c r="R89" s="22">
        <v>409</v>
      </c>
      <c r="S89" s="23">
        <v>268.3</v>
      </c>
      <c r="T89" s="23">
        <v>248.53</v>
      </c>
      <c r="U89" s="23">
        <v>246.99</v>
      </c>
      <c r="V89" s="23">
        <v>253.11</v>
      </c>
      <c r="W89" s="23">
        <v>267.43</v>
      </c>
      <c r="X89" s="23">
        <v>235.78</v>
      </c>
      <c r="Y89" s="23">
        <v>212.82</v>
      </c>
      <c r="Z89" s="23">
        <v>260.70999999999998</v>
      </c>
      <c r="AA89" s="23">
        <v>241.46</v>
      </c>
      <c r="AB89" s="23">
        <v>234.63</v>
      </c>
      <c r="AC89" s="23">
        <v>273.88</v>
      </c>
      <c r="AD89" s="23">
        <v>272.16000000000003</v>
      </c>
      <c r="AE89" s="23">
        <v>262.82</v>
      </c>
      <c r="AF89" s="23">
        <v>272.82</v>
      </c>
      <c r="AG89" s="22">
        <v>113761</v>
      </c>
      <c r="AH89" s="22">
        <v>96925</v>
      </c>
      <c r="AI89" s="22">
        <v>96325</v>
      </c>
      <c r="AJ89" s="22">
        <v>93650</v>
      </c>
      <c r="AK89" s="22">
        <v>98950</v>
      </c>
      <c r="AL89" s="22">
        <v>91953</v>
      </c>
      <c r="AM89" s="22">
        <v>83000</v>
      </c>
      <c r="AN89" s="22">
        <v>109500</v>
      </c>
      <c r="AO89" s="22">
        <v>99000</v>
      </c>
      <c r="AP89" s="22">
        <v>96200</v>
      </c>
      <c r="AQ89" s="22">
        <v>114480</v>
      </c>
      <c r="AR89" s="22">
        <v>113217</v>
      </c>
      <c r="AS89" s="22">
        <v>107492</v>
      </c>
      <c r="AT89" s="22">
        <v>111585</v>
      </c>
      <c r="AU89" s="22"/>
      <c r="AV89" s="22"/>
      <c r="AW89" s="22"/>
      <c r="AX89" s="22"/>
      <c r="AY89" s="22"/>
      <c r="AZ89" s="22"/>
      <c r="BA89" s="22"/>
      <c r="BB89" s="22"/>
      <c r="BC89" s="22"/>
      <c r="BD89" s="22"/>
      <c r="BE89" s="22"/>
      <c r="BF89" s="22"/>
      <c r="BG89" s="22"/>
      <c r="BH89" s="22"/>
    </row>
    <row r="90" spans="3:60" hidden="1">
      <c r="C90" s="21" t="s">
        <v>124</v>
      </c>
      <c r="D90" s="21" t="s">
        <v>111</v>
      </c>
      <c r="E90" s="22">
        <v>11791</v>
      </c>
      <c r="F90" s="22">
        <v>11829</v>
      </c>
      <c r="G90" s="22">
        <v>11329</v>
      </c>
      <c r="H90" s="22">
        <v>11303</v>
      </c>
      <c r="I90" s="22">
        <v>11899</v>
      </c>
      <c r="J90" s="22">
        <v>11861</v>
      </c>
      <c r="K90" s="22">
        <v>12659</v>
      </c>
      <c r="L90" s="22">
        <v>12814</v>
      </c>
      <c r="M90" s="22">
        <v>13940</v>
      </c>
      <c r="N90" s="22">
        <v>14773</v>
      </c>
      <c r="O90" s="22">
        <v>15200</v>
      </c>
      <c r="P90" s="22">
        <v>15741</v>
      </c>
      <c r="Q90" s="22">
        <v>15983</v>
      </c>
      <c r="R90" s="22">
        <v>16089</v>
      </c>
      <c r="S90" s="23">
        <v>466.11</v>
      </c>
      <c r="T90" s="23">
        <v>509.93</v>
      </c>
      <c r="U90" s="23">
        <v>508.17</v>
      </c>
      <c r="V90" s="23">
        <v>508.43</v>
      </c>
      <c r="W90" s="23">
        <v>539.67999999999995</v>
      </c>
      <c r="X90" s="23">
        <v>476.83</v>
      </c>
      <c r="Y90" s="23">
        <v>429.98</v>
      </c>
      <c r="Z90" s="23">
        <v>509.66</v>
      </c>
      <c r="AA90" s="23">
        <v>484.48</v>
      </c>
      <c r="AB90" s="23">
        <v>469.9</v>
      </c>
      <c r="AC90" s="23">
        <v>498.4</v>
      </c>
      <c r="AD90" s="23">
        <v>477.46</v>
      </c>
      <c r="AE90" s="23">
        <v>477.76</v>
      </c>
      <c r="AF90" s="23">
        <v>482.86</v>
      </c>
      <c r="AG90" s="22">
        <v>5495959</v>
      </c>
      <c r="AH90" s="22">
        <v>6031971</v>
      </c>
      <c r="AI90" s="22">
        <v>5757114</v>
      </c>
      <c r="AJ90" s="22">
        <v>5746766</v>
      </c>
      <c r="AK90" s="22">
        <v>6421700</v>
      </c>
      <c r="AL90" s="22">
        <v>5655732</v>
      </c>
      <c r="AM90" s="22">
        <v>5443066</v>
      </c>
      <c r="AN90" s="22">
        <v>6530806</v>
      </c>
      <c r="AO90" s="22">
        <v>6753625</v>
      </c>
      <c r="AP90" s="22">
        <v>6941840</v>
      </c>
      <c r="AQ90" s="22">
        <v>7575680</v>
      </c>
      <c r="AR90" s="22">
        <v>7515740</v>
      </c>
      <c r="AS90" s="22">
        <v>7635985</v>
      </c>
      <c r="AT90" s="22">
        <v>7768716</v>
      </c>
      <c r="AU90" s="22"/>
      <c r="AV90" s="22"/>
      <c r="AW90" s="22"/>
      <c r="AX90" s="22"/>
      <c r="AY90" s="22"/>
      <c r="AZ90" s="22"/>
      <c r="BA90" s="22"/>
      <c r="BB90" s="22"/>
      <c r="BC90" s="22"/>
      <c r="BD90" s="22"/>
      <c r="BE90" s="22"/>
      <c r="BF90" s="22"/>
      <c r="BG90" s="22"/>
      <c r="BH90" s="22"/>
    </row>
    <row r="91" spans="3:60" hidden="1">
      <c r="C91" s="21" t="s">
        <v>124</v>
      </c>
      <c r="D91" s="21" t="s">
        <v>112</v>
      </c>
      <c r="E91" s="22">
        <v>12215</v>
      </c>
      <c r="F91" s="22">
        <v>12219</v>
      </c>
      <c r="G91" s="22">
        <v>11719</v>
      </c>
      <c r="H91" s="22">
        <v>11673</v>
      </c>
      <c r="I91" s="22">
        <v>12269</v>
      </c>
      <c r="J91" s="22">
        <v>12251</v>
      </c>
      <c r="K91" s="22">
        <v>13049</v>
      </c>
      <c r="L91" s="22">
        <v>13234</v>
      </c>
      <c r="M91" s="22">
        <v>14350</v>
      </c>
      <c r="N91" s="22">
        <v>15183</v>
      </c>
      <c r="O91" s="22">
        <v>15618</v>
      </c>
      <c r="P91" s="22">
        <v>16157</v>
      </c>
      <c r="Q91" s="22">
        <v>16392</v>
      </c>
      <c r="R91" s="22">
        <v>16498</v>
      </c>
      <c r="S91" s="23">
        <v>459.25</v>
      </c>
      <c r="T91" s="23">
        <v>501.59</v>
      </c>
      <c r="U91" s="23">
        <v>499.48</v>
      </c>
      <c r="V91" s="23">
        <v>500.34</v>
      </c>
      <c r="W91" s="23">
        <v>531.47</v>
      </c>
      <c r="X91" s="23">
        <v>469.16</v>
      </c>
      <c r="Y91" s="23">
        <v>423.49</v>
      </c>
      <c r="Z91" s="23">
        <v>501.76</v>
      </c>
      <c r="AA91" s="23">
        <v>477.53</v>
      </c>
      <c r="AB91" s="23">
        <v>463.55</v>
      </c>
      <c r="AC91" s="23">
        <v>492.39</v>
      </c>
      <c r="AD91" s="23">
        <v>472.18</v>
      </c>
      <c r="AE91" s="23">
        <v>472.39</v>
      </c>
      <c r="AF91" s="23">
        <v>477.65</v>
      </c>
      <c r="AG91" s="22">
        <v>5609720</v>
      </c>
      <c r="AH91" s="22">
        <v>6128896</v>
      </c>
      <c r="AI91" s="22">
        <v>5853439</v>
      </c>
      <c r="AJ91" s="22">
        <v>5840416</v>
      </c>
      <c r="AK91" s="22">
        <v>6520650</v>
      </c>
      <c r="AL91" s="22">
        <v>5747685</v>
      </c>
      <c r="AM91" s="22">
        <v>5526066</v>
      </c>
      <c r="AN91" s="22">
        <v>6640306</v>
      </c>
      <c r="AO91" s="22">
        <v>6852625</v>
      </c>
      <c r="AP91" s="22">
        <v>7038040</v>
      </c>
      <c r="AQ91" s="22">
        <v>7690160</v>
      </c>
      <c r="AR91" s="22">
        <v>7628957</v>
      </c>
      <c r="AS91" s="22">
        <v>7743477</v>
      </c>
      <c r="AT91" s="22">
        <v>7880301</v>
      </c>
      <c r="AU91" s="22"/>
      <c r="AV91" s="22"/>
      <c r="AW91" s="22"/>
      <c r="AX91" s="22"/>
      <c r="AY91" s="22"/>
      <c r="AZ91" s="22"/>
      <c r="BA91" s="22"/>
      <c r="BB91" s="22"/>
      <c r="BC91" s="22"/>
      <c r="BD91" s="22"/>
      <c r="BE91" s="22"/>
      <c r="BF91" s="22"/>
      <c r="BG91" s="22"/>
      <c r="BH91" s="22"/>
    </row>
    <row r="92" spans="3:60" hidden="1">
      <c r="C92" s="21" t="s">
        <v>124</v>
      </c>
      <c r="D92" s="21" t="s">
        <v>113</v>
      </c>
      <c r="E92" s="22">
        <v>17415</v>
      </c>
      <c r="F92" s="22">
        <v>17414</v>
      </c>
      <c r="G92" s="22">
        <v>16769</v>
      </c>
      <c r="H92" s="22">
        <v>16658</v>
      </c>
      <c r="I92" s="22">
        <v>17419</v>
      </c>
      <c r="J92" s="22">
        <v>18421</v>
      </c>
      <c r="K92" s="22">
        <v>19459</v>
      </c>
      <c r="L92" s="22">
        <v>19669</v>
      </c>
      <c r="M92" s="22">
        <v>20695</v>
      </c>
      <c r="N92" s="22">
        <v>21238</v>
      </c>
      <c r="O92" s="22">
        <v>21815</v>
      </c>
      <c r="P92" s="22">
        <v>21913</v>
      </c>
      <c r="Q92" s="22">
        <v>21009</v>
      </c>
      <c r="R92" s="22">
        <v>20611</v>
      </c>
      <c r="S92" s="23">
        <v>455.36</v>
      </c>
      <c r="T92" s="23">
        <v>505.53</v>
      </c>
      <c r="U92" s="23">
        <v>505.63</v>
      </c>
      <c r="V92" s="23">
        <v>514.75</v>
      </c>
      <c r="W92" s="23">
        <v>540.32000000000005</v>
      </c>
      <c r="X92" s="23">
        <v>439.99</v>
      </c>
      <c r="Y92" s="23">
        <v>403.12</v>
      </c>
      <c r="Z92" s="23">
        <v>481.94</v>
      </c>
      <c r="AA92" s="23">
        <v>450.85</v>
      </c>
      <c r="AB92" s="23">
        <v>434.92</v>
      </c>
      <c r="AC92" s="23">
        <v>450.37</v>
      </c>
      <c r="AD92" s="23">
        <v>464.64</v>
      </c>
      <c r="AE92" s="23">
        <v>450.42</v>
      </c>
      <c r="AF92" s="23">
        <v>457.16</v>
      </c>
      <c r="AG92" s="22">
        <v>7930053</v>
      </c>
      <c r="AH92" s="22">
        <v>8803216</v>
      </c>
      <c r="AI92" s="22">
        <v>8478844</v>
      </c>
      <c r="AJ92" s="22">
        <v>8574672</v>
      </c>
      <c r="AK92" s="22">
        <v>9411817</v>
      </c>
      <c r="AL92" s="22">
        <v>8105015</v>
      </c>
      <c r="AM92" s="22">
        <v>7844326</v>
      </c>
      <c r="AN92" s="22">
        <v>9479205</v>
      </c>
      <c r="AO92" s="22">
        <v>9330315</v>
      </c>
      <c r="AP92" s="22">
        <v>9236890</v>
      </c>
      <c r="AQ92" s="22">
        <v>9824800</v>
      </c>
      <c r="AR92" s="22">
        <v>10181599</v>
      </c>
      <c r="AS92" s="22">
        <v>9462776</v>
      </c>
      <c r="AT92" s="22">
        <v>9422469</v>
      </c>
      <c r="AU92" s="22"/>
      <c r="AV92" s="22"/>
      <c r="AW92" s="22"/>
      <c r="AX92" s="22"/>
      <c r="AY92" s="22"/>
      <c r="AZ92" s="22"/>
      <c r="BA92" s="22"/>
      <c r="BB92" s="22"/>
      <c r="BC92" s="22"/>
      <c r="BD92" s="22"/>
      <c r="BE92" s="22"/>
      <c r="BF92" s="22"/>
      <c r="BG92" s="22"/>
      <c r="BH92" s="22"/>
    </row>
    <row r="93" spans="3:60" hidden="1">
      <c r="C93" s="21" t="s">
        <v>124</v>
      </c>
      <c r="D93" s="21" t="s">
        <v>114</v>
      </c>
      <c r="E93" s="22">
        <v>0</v>
      </c>
      <c r="F93" s="22">
        <v>0</v>
      </c>
      <c r="G93" s="22">
        <v>0</v>
      </c>
      <c r="H93" s="22">
        <v>0</v>
      </c>
      <c r="I93" s="22">
        <v>0</v>
      </c>
      <c r="J93" s="22">
        <v>0</v>
      </c>
      <c r="K93" s="22">
        <v>0</v>
      </c>
      <c r="L93" s="22">
        <v>0</v>
      </c>
      <c r="M93" s="22">
        <v>0</v>
      </c>
      <c r="N93" s="22">
        <v>0</v>
      </c>
      <c r="O93" s="22">
        <v>0</v>
      </c>
      <c r="P93" s="22">
        <v>0</v>
      </c>
      <c r="Q93" s="22">
        <v>0</v>
      </c>
      <c r="R93" s="22">
        <v>0</v>
      </c>
      <c r="S93" s="23"/>
      <c r="T93" s="23"/>
      <c r="U93" s="23"/>
      <c r="V93" s="23"/>
      <c r="W93" s="23"/>
      <c r="X93" s="23"/>
      <c r="Y93" s="23"/>
      <c r="Z93" s="23"/>
      <c r="AA93" s="23"/>
      <c r="AB93" s="23"/>
      <c r="AC93" s="23"/>
      <c r="AD93" s="23"/>
      <c r="AE93" s="23"/>
      <c r="AF93" s="23"/>
      <c r="AG93" s="22">
        <v>0</v>
      </c>
      <c r="AH93" s="22">
        <v>0</v>
      </c>
      <c r="AI93" s="22">
        <v>0</v>
      </c>
      <c r="AJ93" s="22">
        <v>0</v>
      </c>
      <c r="AK93" s="22">
        <v>0</v>
      </c>
      <c r="AL93" s="22">
        <v>0</v>
      </c>
      <c r="AM93" s="22">
        <v>0</v>
      </c>
      <c r="AN93" s="22">
        <v>0</v>
      </c>
      <c r="AO93" s="22">
        <v>0</v>
      </c>
      <c r="AP93" s="22">
        <v>0</v>
      </c>
      <c r="AQ93" s="22">
        <v>0</v>
      </c>
      <c r="AR93" s="22">
        <v>0</v>
      </c>
      <c r="AS93" s="22">
        <v>0</v>
      </c>
      <c r="AT93" s="22">
        <v>0</v>
      </c>
      <c r="AU93" s="22"/>
      <c r="AV93" s="22"/>
      <c r="AW93" s="22"/>
      <c r="AX93" s="22"/>
      <c r="AY93" s="22"/>
      <c r="AZ93" s="22"/>
      <c r="BA93" s="22"/>
      <c r="BB93" s="22"/>
      <c r="BC93" s="22"/>
      <c r="BD93" s="22"/>
      <c r="BE93" s="22"/>
      <c r="BF93" s="22"/>
      <c r="BG93" s="22"/>
      <c r="BH93" s="22"/>
    </row>
    <row r="94" spans="3:60" hidden="1">
      <c r="C94" s="21" t="s">
        <v>124</v>
      </c>
      <c r="D94" s="21" t="s">
        <v>115</v>
      </c>
      <c r="E94" s="22">
        <v>0</v>
      </c>
      <c r="F94" s="22">
        <v>0</v>
      </c>
      <c r="G94" s="22">
        <v>0</v>
      </c>
      <c r="H94" s="22">
        <v>0</v>
      </c>
      <c r="I94" s="22">
        <v>0</v>
      </c>
      <c r="J94" s="22">
        <v>0</v>
      </c>
      <c r="K94" s="22">
        <v>0</v>
      </c>
      <c r="L94" s="22">
        <v>0</v>
      </c>
      <c r="M94" s="22">
        <v>0</v>
      </c>
      <c r="N94" s="22">
        <v>0</v>
      </c>
      <c r="O94" s="22">
        <v>0</v>
      </c>
      <c r="P94" s="22">
        <v>0</v>
      </c>
      <c r="Q94" s="22">
        <v>0</v>
      </c>
      <c r="R94" s="22">
        <v>0</v>
      </c>
      <c r="S94" s="23"/>
      <c r="T94" s="23"/>
      <c r="U94" s="23"/>
      <c r="V94" s="23"/>
      <c r="W94" s="23"/>
      <c r="X94" s="23"/>
      <c r="Y94" s="23"/>
      <c r="Z94" s="23"/>
      <c r="AA94" s="23"/>
      <c r="AB94" s="23"/>
      <c r="AC94" s="23"/>
      <c r="AD94" s="23"/>
      <c r="AE94" s="23"/>
      <c r="AF94" s="23"/>
      <c r="AG94" s="22">
        <v>0</v>
      </c>
      <c r="AH94" s="22">
        <v>0</v>
      </c>
      <c r="AI94" s="22">
        <v>0</v>
      </c>
      <c r="AJ94" s="22">
        <v>0</v>
      </c>
      <c r="AK94" s="22">
        <v>0</v>
      </c>
      <c r="AL94" s="22">
        <v>0</v>
      </c>
      <c r="AM94" s="22">
        <v>0</v>
      </c>
      <c r="AN94" s="22">
        <v>0</v>
      </c>
      <c r="AO94" s="22">
        <v>0</v>
      </c>
      <c r="AP94" s="22">
        <v>0</v>
      </c>
      <c r="AQ94" s="22">
        <v>0</v>
      </c>
      <c r="AR94" s="22">
        <v>0</v>
      </c>
      <c r="AS94" s="22">
        <v>0</v>
      </c>
      <c r="AT94" s="22">
        <v>0</v>
      </c>
      <c r="AU94" s="22"/>
      <c r="AV94" s="22"/>
      <c r="AW94" s="22"/>
      <c r="AX94" s="22"/>
      <c r="AY94" s="22"/>
      <c r="AZ94" s="22"/>
      <c r="BA94" s="22"/>
      <c r="BB94" s="22"/>
      <c r="BC94" s="22"/>
      <c r="BD94" s="22"/>
      <c r="BE94" s="22"/>
      <c r="BF94" s="22"/>
      <c r="BG94" s="22"/>
      <c r="BH94" s="22"/>
    </row>
    <row r="95" spans="3:60" hidden="1">
      <c r="C95" s="21" t="s">
        <v>124</v>
      </c>
      <c r="D95" s="21" t="s">
        <v>116</v>
      </c>
      <c r="E95" s="22">
        <v>0</v>
      </c>
      <c r="F95" s="22">
        <v>0</v>
      </c>
      <c r="G95" s="22">
        <v>0</v>
      </c>
      <c r="H95" s="22">
        <v>0</v>
      </c>
      <c r="I95" s="22">
        <v>0</v>
      </c>
      <c r="J95" s="22">
        <v>0</v>
      </c>
      <c r="K95" s="22">
        <v>0</v>
      </c>
      <c r="L95" s="22">
        <v>0</v>
      </c>
      <c r="M95" s="22">
        <v>0</v>
      </c>
      <c r="N95" s="22">
        <v>0</v>
      </c>
      <c r="O95" s="22">
        <v>0</v>
      </c>
      <c r="P95" s="22">
        <v>0</v>
      </c>
      <c r="Q95" s="22">
        <v>0</v>
      </c>
      <c r="R95" s="22">
        <v>0</v>
      </c>
      <c r="S95" s="23"/>
      <c r="T95" s="23"/>
      <c r="U95" s="23"/>
      <c r="V95" s="23"/>
      <c r="W95" s="23"/>
      <c r="X95" s="23"/>
      <c r="Y95" s="23"/>
      <c r="Z95" s="23"/>
      <c r="AA95" s="23"/>
      <c r="AB95" s="23"/>
      <c r="AC95" s="23"/>
      <c r="AD95" s="23"/>
      <c r="AE95" s="23"/>
      <c r="AF95" s="23"/>
      <c r="AG95" s="22">
        <v>0</v>
      </c>
      <c r="AH95" s="22">
        <v>0</v>
      </c>
      <c r="AI95" s="22">
        <v>0</v>
      </c>
      <c r="AJ95" s="22">
        <v>0</v>
      </c>
      <c r="AK95" s="22">
        <v>0</v>
      </c>
      <c r="AL95" s="22">
        <v>0</v>
      </c>
      <c r="AM95" s="22">
        <v>0</v>
      </c>
      <c r="AN95" s="22">
        <v>0</v>
      </c>
      <c r="AO95" s="22">
        <v>0</v>
      </c>
      <c r="AP95" s="22">
        <v>0</v>
      </c>
      <c r="AQ95" s="22">
        <v>0</v>
      </c>
      <c r="AR95" s="22">
        <v>0</v>
      </c>
      <c r="AS95" s="22">
        <v>0</v>
      </c>
      <c r="AT95" s="22">
        <v>0</v>
      </c>
      <c r="AU95" s="22"/>
      <c r="AV95" s="22"/>
      <c r="AW95" s="22"/>
      <c r="AX95" s="22"/>
      <c r="AY95" s="22"/>
      <c r="AZ95" s="22"/>
      <c r="BA95" s="22"/>
      <c r="BB95" s="22"/>
      <c r="BC95" s="22"/>
      <c r="BD95" s="22"/>
      <c r="BE95" s="22"/>
      <c r="BF95" s="22"/>
      <c r="BG95" s="22"/>
      <c r="BH95" s="22"/>
    </row>
    <row r="96" spans="3:60" hidden="1">
      <c r="C96" s="21" t="s">
        <v>124</v>
      </c>
      <c r="D96" s="21" t="s">
        <v>117</v>
      </c>
      <c r="E96" s="22">
        <v>0</v>
      </c>
      <c r="F96" s="22">
        <v>0</v>
      </c>
      <c r="G96" s="22">
        <v>0</v>
      </c>
      <c r="H96" s="22">
        <v>0</v>
      </c>
      <c r="I96" s="22">
        <v>0</v>
      </c>
      <c r="J96" s="22">
        <v>0</v>
      </c>
      <c r="K96" s="22">
        <v>0</v>
      </c>
      <c r="L96" s="22">
        <v>0</v>
      </c>
      <c r="M96" s="22">
        <v>0</v>
      </c>
      <c r="N96" s="22">
        <v>0</v>
      </c>
      <c r="O96" s="22">
        <v>0</v>
      </c>
      <c r="P96" s="22">
        <v>0</v>
      </c>
      <c r="Q96" s="22">
        <v>0</v>
      </c>
      <c r="R96" s="22">
        <v>0</v>
      </c>
      <c r="S96" s="23"/>
      <c r="T96" s="23"/>
      <c r="U96" s="23"/>
      <c r="V96" s="23"/>
      <c r="W96" s="23"/>
      <c r="X96" s="23"/>
      <c r="Y96" s="23"/>
      <c r="Z96" s="23"/>
      <c r="AA96" s="23"/>
      <c r="AB96" s="23"/>
      <c r="AC96" s="23"/>
      <c r="AD96" s="23"/>
      <c r="AE96" s="23"/>
      <c r="AF96" s="23"/>
      <c r="AG96" s="22">
        <v>0</v>
      </c>
      <c r="AH96" s="22">
        <v>0</v>
      </c>
      <c r="AI96" s="22">
        <v>0</v>
      </c>
      <c r="AJ96" s="22">
        <v>0</v>
      </c>
      <c r="AK96" s="22">
        <v>0</v>
      </c>
      <c r="AL96" s="22">
        <v>0</v>
      </c>
      <c r="AM96" s="22">
        <v>0</v>
      </c>
      <c r="AN96" s="22">
        <v>0</v>
      </c>
      <c r="AO96" s="22">
        <v>0</v>
      </c>
      <c r="AP96" s="22">
        <v>0</v>
      </c>
      <c r="AQ96" s="22">
        <v>0</v>
      </c>
      <c r="AR96" s="22">
        <v>0</v>
      </c>
      <c r="AS96" s="22">
        <v>0</v>
      </c>
      <c r="AT96" s="22">
        <v>0</v>
      </c>
      <c r="AU96" s="22"/>
      <c r="AV96" s="22"/>
      <c r="AW96" s="22"/>
      <c r="AX96" s="22"/>
      <c r="AY96" s="22"/>
      <c r="AZ96" s="22"/>
      <c r="BA96" s="22"/>
      <c r="BB96" s="22"/>
      <c r="BC96" s="22"/>
      <c r="BD96" s="22"/>
      <c r="BE96" s="22"/>
      <c r="BF96" s="22"/>
      <c r="BG96" s="22"/>
      <c r="BH96" s="22"/>
    </row>
    <row r="97" spans="3:60" hidden="1">
      <c r="C97" s="21" t="s">
        <v>124</v>
      </c>
      <c r="D97" s="21" t="s">
        <v>118</v>
      </c>
      <c r="E97" s="22">
        <v>17415</v>
      </c>
      <c r="F97" s="22">
        <v>17414</v>
      </c>
      <c r="G97" s="22">
        <v>16769</v>
      </c>
      <c r="H97" s="22">
        <v>16658</v>
      </c>
      <c r="I97" s="22">
        <v>17419</v>
      </c>
      <c r="J97" s="22">
        <v>18421</v>
      </c>
      <c r="K97" s="22">
        <v>19459</v>
      </c>
      <c r="L97" s="22">
        <v>19669</v>
      </c>
      <c r="M97" s="22">
        <v>20695</v>
      </c>
      <c r="N97" s="22">
        <v>21238</v>
      </c>
      <c r="O97" s="22">
        <v>21815</v>
      </c>
      <c r="P97" s="22">
        <v>21913</v>
      </c>
      <c r="Q97" s="22">
        <v>21009</v>
      </c>
      <c r="R97" s="22">
        <v>20611</v>
      </c>
      <c r="S97" s="23"/>
      <c r="T97" s="23"/>
      <c r="U97" s="23"/>
      <c r="V97" s="23"/>
      <c r="W97" s="23"/>
      <c r="X97" s="23"/>
      <c r="Y97" s="23"/>
      <c r="Z97" s="23"/>
      <c r="AA97" s="23"/>
      <c r="AB97" s="23"/>
      <c r="AC97" s="23"/>
      <c r="AD97" s="23"/>
      <c r="AE97" s="23"/>
      <c r="AF97" s="23"/>
      <c r="AG97" s="22">
        <v>7930053</v>
      </c>
      <c r="AH97" s="22">
        <v>8803216</v>
      </c>
      <c r="AI97" s="22">
        <v>8478844</v>
      </c>
      <c r="AJ97" s="22">
        <v>8574672</v>
      </c>
      <c r="AK97" s="22">
        <v>9411817</v>
      </c>
      <c r="AL97" s="22">
        <v>8105015</v>
      </c>
      <c r="AM97" s="22">
        <v>7844326</v>
      </c>
      <c r="AN97" s="22">
        <v>9479205</v>
      </c>
      <c r="AO97" s="22">
        <v>9330315</v>
      </c>
      <c r="AP97" s="22">
        <v>9236890</v>
      </c>
      <c r="AQ97" s="22">
        <v>9824800</v>
      </c>
      <c r="AR97" s="22">
        <v>10181599</v>
      </c>
      <c r="AS97" s="22">
        <v>9462776</v>
      </c>
      <c r="AT97" s="22">
        <v>9422469</v>
      </c>
      <c r="AU97" s="22"/>
      <c r="AV97" s="22"/>
      <c r="AW97" s="22"/>
      <c r="AX97" s="22"/>
      <c r="AY97" s="22"/>
      <c r="AZ97" s="22"/>
      <c r="BA97" s="22"/>
      <c r="BB97" s="22"/>
      <c r="BC97" s="22"/>
      <c r="BD97" s="22"/>
      <c r="BE97" s="22"/>
      <c r="BF97" s="22"/>
      <c r="BG97" s="22"/>
      <c r="BH97" s="22"/>
    </row>
    <row r="98" spans="3:60" hidden="1">
      <c r="C98" s="21" t="s">
        <v>125</v>
      </c>
      <c r="D98" s="21" t="s">
        <v>107</v>
      </c>
      <c r="E98" s="22">
        <v>270</v>
      </c>
      <c r="F98" s="22">
        <v>273</v>
      </c>
      <c r="G98" s="22">
        <v>107</v>
      </c>
      <c r="H98" s="22">
        <v>256</v>
      </c>
      <c r="I98" s="22">
        <v>288</v>
      </c>
      <c r="J98" s="22">
        <v>263</v>
      </c>
      <c r="K98" s="22">
        <v>254</v>
      </c>
      <c r="L98" s="22">
        <v>260</v>
      </c>
      <c r="M98" s="22">
        <v>235</v>
      </c>
      <c r="N98" s="22">
        <v>240</v>
      </c>
      <c r="O98" s="22">
        <v>242</v>
      </c>
      <c r="P98" s="22">
        <v>234</v>
      </c>
      <c r="Q98" s="22">
        <v>235</v>
      </c>
      <c r="R98" s="22">
        <v>203</v>
      </c>
      <c r="S98" s="23">
        <v>233.84</v>
      </c>
      <c r="T98" s="23">
        <v>245</v>
      </c>
      <c r="U98" s="23">
        <v>209.5</v>
      </c>
      <c r="V98" s="23">
        <v>220</v>
      </c>
      <c r="W98" s="23">
        <v>293.85000000000002</v>
      </c>
      <c r="X98" s="23">
        <v>287.22000000000003</v>
      </c>
      <c r="Y98" s="23">
        <v>331.61</v>
      </c>
      <c r="Z98" s="23">
        <v>344.38</v>
      </c>
      <c r="AA98" s="23">
        <v>307.06</v>
      </c>
      <c r="AB98" s="23">
        <v>302.08</v>
      </c>
      <c r="AC98" s="23">
        <v>306.61</v>
      </c>
      <c r="AD98" s="23">
        <v>331.41</v>
      </c>
      <c r="AE98" s="23">
        <v>292.85000000000002</v>
      </c>
      <c r="AF98" s="23">
        <v>317.14</v>
      </c>
      <c r="AG98" s="22">
        <v>63136</v>
      </c>
      <c r="AH98" s="22">
        <v>66885</v>
      </c>
      <c r="AI98" s="22">
        <v>22417</v>
      </c>
      <c r="AJ98" s="22">
        <v>56320</v>
      </c>
      <c r="AK98" s="22">
        <v>84630</v>
      </c>
      <c r="AL98" s="22">
        <v>75540</v>
      </c>
      <c r="AM98" s="22">
        <v>84230</v>
      </c>
      <c r="AN98" s="22">
        <v>89540</v>
      </c>
      <c r="AO98" s="22">
        <v>72160</v>
      </c>
      <c r="AP98" s="22">
        <v>72500</v>
      </c>
      <c r="AQ98" s="22">
        <v>74200</v>
      </c>
      <c r="AR98" s="22">
        <v>77550</v>
      </c>
      <c r="AS98" s="22">
        <v>68820</v>
      </c>
      <c r="AT98" s="22">
        <v>64380</v>
      </c>
      <c r="AU98" s="22"/>
      <c r="AV98" s="22"/>
      <c r="AW98" s="22"/>
      <c r="AX98" s="22"/>
      <c r="AY98" s="22"/>
      <c r="AZ98" s="22"/>
      <c r="BA98" s="22"/>
      <c r="BB98" s="22"/>
      <c r="BC98" s="22"/>
      <c r="BD98" s="22"/>
      <c r="BE98" s="22"/>
      <c r="BF98" s="22"/>
      <c r="BG98" s="22"/>
      <c r="BH98" s="22"/>
    </row>
    <row r="99" spans="3:60" hidden="1">
      <c r="C99" s="21" t="s">
        <v>125</v>
      </c>
      <c r="D99" s="21" t="s">
        <v>108</v>
      </c>
      <c r="E99" s="22">
        <v>0</v>
      </c>
      <c r="F99" s="22">
        <v>0</v>
      </c>
      <c r="G99" s="22">
        <v>0</v>
      </c>
      <c r="H99" s="22">
        <v>0</v>
      </c>
      <c r="I99" s="22">
        <v>0</v>
      </c>
      <c r="J99" s="22">
        <v>0</v>
      </c>
      <c r="K99" s="22">
        <v>0</v>
      </c>
      <c r="L99" s="22">
        <v>0</v>
      </c>
      <c r="M99" s="22">
        <v>0</v>
      </c>
      <c r="N99" s="22">
        <v>0</v>
      </c>
      <c r="O99" s="22">
        <v>0</v>
      </c>
      <c r="P99" s="22">
        <v>0</v>
      </c>
      <c r="Q99" s="22">
        <v>0</v>
      </c>
      <c r="R99" s="22">
        <v>0</v>
      </c>
      <c r="S99" s="23"/>
      <c r="T99" s="23"/>
      <c r="U99" s="23"/>
      <c r="V99" s="23"/>
      <c r="W99" s="23"/>
      <c r="X99" s="23"/>
      <c r="Y99" s="23"/>
      <c r="Z99" s="23"/>
      <c r="AA99" s="23"/>
      <c r="AB99" s="23"/>
      <c r="AC99" s="23"/>
      <c r="AD99" s="23"/>
      <c r="AE99" s="23"/>
      <c r="AF99" s="23"/>
      <c r="AG99" s="22">
        <v>0</v>
      </c>
      <c r="AH99" s="22">
        <v>0</v>
      </c>
      <c r="AI99" s="22">
        <v>0</v>
      </c>
      <c r="AJ99" s="22">
        <v>8448</v>
      </c>
      <c r="AK99" s="22">
        <v>10650</v>
      </c>
      <c r="AL99" s="22">
        <v>17220</v>
      </c>
      <c r="AM99" s="22">
        <v>12810</v>
      </c>
      <c r="AN99" s="22">
        <v>17080</v>
      </c>
      <c r="AO99" s="22">
        <v>14000</v>
      </c>
      <c r="AP99" s="22">
        <v>15700</v>
      </c>
      <c r="AQ99" s="22">
        <v>14300</v>
      </c>
      <c r="AR99" s="22">
        <v>11150</v>
      </c>
      <c r="AS99" s="22">
        <v>8200</v>
      </c>
      <c r="AT99" s="22">
        <v>10470</v>
      </c>
      <c r="AU99" s="22"/>
      <c r="AV99" s="22"/>
      <c r="AW99" s="22"/>
      <c r="AX99" s="22"/>
      <c r="AY99" s="22"/>
      <c r="AZ99" s="22"/>
      <c r="BA99" s="22"/>
      <c r="BB99" s="22"/>
      <c r="BC99" s="22"/>
      <c r="BD99" s="22"/>
      <c r="BE99" s="22"/>
      <c r="BF99" s="22"/>
      <c r="BG99" s="22"/>
      <c r="BH99" s="22"/>
    </row>
    <row r="100" spans="3:60" hidden="1">
      <c r="C100" s="21" t="s">
        <v>125</v>
      </c>
      <c r="D100" s="21" t="s">
        <v>109</v>
      </c>
      <c r="E100" s="22">
        <v>0</v>
      </c>
      <c r="F100" s="22">
        <v>2</v>
      </c>
      <c r="G100" s="22">
        <v>2</v>
      </c>
      <c r="H100" s="22">
        <v>0</v>
      </c>
      <c r="I100" s="22">
        <v>0</v>
      </c>
      <c r="J100" s="22">
        <v>0</v>
      </c>
      <c r="K100" s="22">
        <v>0</v>
      </c>
      <c r="L100" s="22">
        <v>0</v>
      </c>
      <c r="M100" s="22">
        <v>0</v>
      </c>
      <c r="N100" s="22">
        <v>0</v>
      </c>
      <c r="O100" s="22">
        <v>3</v>
      </c>
      <c r="P100" s="22">
        <v>8</v>
      </c>
      <c r="Q100" s="22">
        <v>4</v>
      </c>
      <c r="R100" s="22">
        <v>0</v>
      </c>
      <c r="S100" s="23"/>
      <c r="T100" s="23">
        <v>496</v>
      </c>
      <c r="U100" s="23">
        <v>426.5</v>
      </c>
      <c r="V100" s="23"/>
      <c r="W100" s="23"/>
      <c r="X100" s="23"/>
      <c r="Y100" s="23"/>
      <c r="Z100" s="23"/>
      <c r="AA100" s="23"/>
      <c r="AB100" s="23"/>
      <c r="AC100" s="23">
        <v>370</v>
      </c>
      <c r="AD100" s="23">
        <v>427.88</v>
      </c>
      <c r="AE100" s="23">
        <v>350</v>
      </c>
      <c r="AF100" s="23"/>
      <c r="AG100" s="22">
        <v>0</v>
      </c>
      <c r="AH100" s="22">
        <v>992</v>
      </c>
      <c r="AI100" s="22">
        <v>853</v>
      </c>
      <c r="AJ100" s="22">
        <v>0</v>
      </c>
      <c r="AK100" s="22">
        <v>0</v>
      </c>
      <c r="AL100" s="22">
        <v>0</v>
      </c>
      <c r="AM100" s="22">
        <v>0</v>
      </c>
      <c r="AN100" s="22">
        <v>0</v>
      </c>
      <c r="AO100" s="22">
        <v>0</v>
      </c>
      <c r="AP100" s="22">
        <v>0</v>
      </c>
      <c r="AQ100" s="22">
        <v>1110</v>
      </c>
      <c r="AR100" s="22">
        <v>3423</v>
      </c>
      <c r="AS100" s="22">
        <v>1400</v>
      </c>
      <c r="AT100" s="22">
        <v>0</v>
      </c>
      <c r="AU100" s="22"/>
      <c r="AV100" s="22"/>
      <c r="AW100" s="22"/>
      <c r="AX100" s="22"/>
      <c r="AY100" s="22"/>
      <c r="AZ100" s="22"/>
      <c r="BA100" s="22"/>
      <c r="BB100" s="22"/>
      <c r="BC100" s="22"/>
      <c r="BD100" s="22"/>
      <c r="BE100" s="22"/>
      <c r="BF100" s="22"/>
      <c r="BG100" s="22"/>
      <c r="BH100" s="22"/>
    </row>
    <row r="101" spans="3:60" hidden="1">
      <c r="C101" s="21" t="s">
        <v>125</v>
      </c>
      <c r="D101" s="21" t="s">
        <v>110</v>
      </c>
      <c r="E101" s="22">
        <v>487</v>
      </c>
      <c r="F101" s="22">
        <v>430</v>
      </c>
      <c r="G101" s="22">
        <v>416</v>
      </c>
      <c r="H101" s="22">
        <v>456</v>
      </c>
      <c r="I101" s="22">
        <v>474</v>
      </c>
      <c r="J101" s="22">
        <v>517</v>
      </c>
      <c r="K101" s="22">
        <v>556</v>
      </c>
      <c r="L101" s="22">
        <v>545</v>
      </c>
      <c r="M101" s="22">
        <v>551</v>
      </c>
      <c r="N101" s="22">
        <v>553</v>
      </c>
      <c r="O101" s="22">
        <v>523</v>
      </c>
      <c r="P101" s="22">
        <v>542</v>
      </c>
      <c r="Q101" s="22">
        <v>537</v>
      </c>
      <c r="R101" s="22">
        <v>538</v>
      </c>
      <c r="S101" s="23">
        <v>235.15</v>
      </c>
      <c r="T101" s="23">
        <v>335.8</v>
      </c>
      <c r="U101" s="23">
        <v>306.39</v>
      </c>
      <c r="V101" s="23">
        <v>325.14999999999998</v>
      </c>
      <c r="W101" s="23">
        <v>334.65</v>
      </c>
      <c r="X101" s="23">
        <v>272.05</v>
      </c>
      <c r="Y101" s="23">
        <v>265.07</v>
      </c>
      <c r="Z101" s="23">
        <v>293.20999999999998</v>
      </c>
      <c r="AA101" s="23">
        <v>290.66000000000003</v>
      </c>
      <c r="AB101" s="23">
        <v>295.06</v>
      </c>
      <c r="AC101" s="23">
        <v>214.57</v>
      </c>
      <c r="AD101" s="23">
        <v>265.81</v>
      </c>
      <c r="AE101" s="23">
        <v>259.99</v>
      </c>
      <c r="AF101" s="23">
        <v>302.64</v>
      </c>
      <c r="AG101" s="22">
        <v>114520</v>
      </c>
      <c r="AH101" s="22">
        <v>144394</v>
      </c>
      <c r="AI101" s="22">
        <v>127457</v>
      </c>
      <c r="AJ101" s="22">
        <v>148268</v>
      </c>
      <c r="AK101" s="22">
        <v>158622</v>
      </c>
      <c r="AL101" s="22">
        <v>140649</v>
      </c>
      <c r="AM101" s="22">
        <v>147378</v>
      </c>
      <c r="AN101" s="22">
        <v>159800</v>
      </c>
      <c r="AO101" s="22">
        <v>160152</v>
      </c>
      <c r="AP101" s="22">
        <v>163166</v>
      </c>
      <c r="AQ101" s="22">
        <v>112221</v>
      </c>
      <c r="AR101" s="22">
        <v>144067</v>
      </c>
      <c r="AS101" s="22">
        <v>139613</v>
      </c>
      <c r="AT101" s="22">
        <v>162822</v>
      </c>
      <c r="AU101" s="22"/>
      <c r="AV101" s="22"/>
      <c r="AW101" s="22"/>
      <c r="AX101" s="22"/>
      <c r="AY101" s="22"/>
      <c r="AZ101" s="22"/>
      <c r="BA101" s="22"/>
      <c r="BB101" s="22"/>
      <c r="BC101" s="22"/>
      <c r="BD101" s="22"/>
      <c r="BE101" s="22"/>
      <c r="BF101" s="22"/>
      <c r="BG101" s="22"/>
      <c r="BH101" s="22"/>
    </row>
    <row r="102" spans="3:60" hidden="1">
      <c r="C102" s="21" t="s">
        <v>125</v>
      </c>
      <c r="D102" s="21" t="s">
        <v>111</v>
      </c>
      <c r="E102" s="22">
        <v>367</v>
      </c>
      <c r="F102" s="22">
        <v>353</v>
      </c>
      <c r="G102" s="22">
        <v>328</v>
      </c>
      <c r="H102" s="22">
        <v>483</v>
      </c>
      <c r="I102" s="22">
        <v>488</v>
      </c>
      <c r="J102" s="22">
        <v>576</v>
      </c>
      <c r="K102" s="22">
        <v>569</v>
      </c>
      <c r="L102" s="22">
        <v>603</v>
      </c>
      <c r="M102" s="22">
        <v>612</v>
      </c>
      <c r="N102" s="22">
        <v>614</v>
      </c>
      <c r="O102" s="22">
        <v>659</v>
      </c>
      <c r="P102" s="22">
        <v>672</v>
      </c>
      <c r="Q102" s="22">
        <v>623</v>
      </c>
      <c r="R102" s="22">
        <v>678</v>
      </c>
      <c r="S102" s="23">
        <v>260.27</v>
      </c>
      <c r="T102" s="23">
        <v>316.63</v>
      </c>
      <c r="U102" s="23">
        <v>294.66000000000003</v>
      </c>
      <c r="V102" s="23">
        <v>309.51</v>
      </c>
      <c r="W102" s="23">
        <v>323.73</v>
      </c>
      <c r="X102" s="23">
        <v>297.29000000000002</v>
      </c>
      <c r="Y102" s="23">
        <v>280.69</v>
      </c>
      <c r="Z102" s="23">
        <v>306.85000000000002</v>
      </c>
      <c r="AA102" s="23">
        <v>276.16000000000003</v>
      </c>
      <c r="AB102" s="23">
        <v>290.67</v>
      </c>
      <c r="AC102" s="23">
        <v>299.55</v>
      </c>
      <c r="AD102" s="23">
        <v>357.32</v>
      </c>
      <c r="AE102" s="23">
        <v>344.36</v>
      </c>
      <c r="AF102" s="23">
        <v>384.51</v>
      </c>
      <c r="AG102" s="22">
        <v>95520</v>
      </c>
      <c r="AH102" s="22">
        <v>111770</v>
      </c>
      <c r="AI102" s="22">
        <v>96647</v>
      </c>
      <c r="AJ102" s="22">
        <v>149491</v>
      </c>
      <c r="AK102" s="22">
        <v>157980</v>
      </c>
      <c r="AL102" s="22">
        <v>171240</v>
      </c>
      <c r="AM102" s="22">
        <v>159710</v>
      </c>
      <c r="AN102" s="22">
        <v>185030</v>
      </c>
      <c r="AO102" s="22">
        <v>169011</v>
      </c>
      <c r="AP102" s="22">
        <v>178473</v>
      </c>
      <c r="AQ102" s="22">
        <v>197403</v>
      </c>
      <c r="AR102" s="22">
        <v>240121</v>
      </c>
      <c r="AS102" s="22">
        <v>214535</v>
      </c>
      <c r="AT102" s="22">
        <v>260699</v>
      </c>
      <c r="AU102" s="22"/>
      <c r="AV102" s="22"/>
      <c r="AW102" s="22"/>
      <c r="AX102" s="22"/>
      <c r="AY102" s="22"/>
      <c r="AZ102" s="22"/>
      <c r="BA102" s="22"/>
      <c r="BB102" s="22"/>
      <c r="BC102" s="22"/>
      <c r="BD102" s="22"/>
      <c r="BE102" s="22"/>
      <c r="BF102" s="22"/>
      <c r="BG102" s="22"/>
      <c r="BH102" s="22"/>
    </row>
    <row r="103" spans="3:60" hidden="1">
      <c r="C103" s="21" t="s">
        <v>125</v>
      </c>
      <c r="D103" s="21" t="s">
        <v>112</v>
      </c>
      <c r="E103" s="22">
        <v>854</v>
      </c>
      <c r="F103" s="22">
        <v>783</v>
      </c>
      <c r="G103" s="22">
        <v>744</v>
      </c>
      <c r="H103" s="22">
        <v>939</v>
      </c>
      <c r="I103" s="22">
        <v>962</v>
      </c>
      <c r="J103" s="22">
        <v>1093</v>
      </c>
      <c r="K103" s="22">
        <v>1125</v>
      </c>
      <c r="L103" s="22">
        <v>1148</v>
      </c>
      <c r="M103" s="22">
        <v>1163</v>
      </c>
      <c r="N103" s="22">
        <v>1167</v>
      </c>
      <c r="O103" s="22">
        <v>1182</v>
      </c>
      <c r="P103" s="22">
        <v>1214</v>
      </c>
      <c r="Q103" s="22">
        <v>1160</v>
      </c>
      <c r="R103" s="22">
        <v>1216</v>
      </c>
      <c r="S103" s="23">
        <v>245.95</v>
      </c>
      <c r="T103" s="23">
        <v>327.16000000000003</v>
      </c>
      <c r="U103" s="23">
        <v>301.22000000000003</v>
      </c>
      <c r="V103" s="23">
        <v>317.10000000000002</v>
      </c>
      <c r="W103" s="23">
        <v>329.11</v>
      </c>
      <c r="X103" s="23">
        <v>285.35000000000002</v>
      </c>
      <c r="Y103" s="23">
        <v>272.97000000000003</v>
      </c>
      <c r="Z103" s="23">
        <v>300.37</v>
      </c>
      <c r="AA103" s="23">
        <v>283.02999999999997</v>
      </c>
      <c r="AB103" s="23">
        <v>292.75</v>
      </c>
      <c r="AC103" s="23">
        <v>261.95</v>
      </c>
      <c r="AD103" s="23">
        <v>316.45999999999998</v>
      </c>
      <c r="AE103" s="23">
        <v>305.3</v>
      </c>
      <c r="AF103" s="23">
        <v>348.29</v>
      </c>
      <c r="AG103" s="22">
        <v>210040</v>
      </c>
      <c r="AH103" s="22">
        <v>256164</v>
      </c>
      <c r="AI103" s="22">
        <v>224104</v>
      </c>
      <c r="AJ103" s="22">
        <v>297759</v>
      </c>
      <c r="AK103" s="22">
        <v>316602</v>
      </c>
      <c r="AL103" s="22">
        <v>311889</v>
      </c>
      <c r="AM103" s="22">
        <v>307088</v>
      </c>
      <c r="AN103" s="22">
        <v>344830</v>
      </c>
      <c r="AO103" s="22">
        <v>329163</v>
      </c>
      <c r="AP103" s="22">
        <v>341639</v>
      </c>
      <c r="AQ103" s="22">
        <v>309624</v>
      </c>
      <c r="AR103" s="22">
        <v>384188</v>
      </c>
      <c r="AS103" s="22">
        <v>354148</v>
      </c>
      <c r="AT103" s="22">
        <v>423521</v>
      </c>
      <c r="AU103" s="22"/>
      <c r="AV103" s="22"/>
      <c r="AW103" s="22"/>
      <c r="AX103" s="22"/>
      <c r="AY103" s="22"/>
      <c r="AZ103" s="22"/>
      <c r="BA103" s="22"/>
      <c r="BB103" s="22"/>
      <c r="BC103" s="22"/>
      <c r="BD103" s="22"/>
      <c r="BE103" s="22"/>
      <c r="BF103" s="22"/>
      <c r="BG103" s="22"/>
      <c r="BH103" s="22"/>
    </row>
    <row r="104" spans="3:60" hidden="1">
      <c r="C104" s="21" t="s">
        <v>125</v>
      </c>
      <c r="D104" s="21" t="s">
        <v>113</v>
      </c>
      <c r="E104" s="22">
        <v>1124</v>
      </c>
      <c r="F104" s="22">
        <v>1058</v>
      </c>
      <c r="G104" s="22">
        <v>853</v>
      </c>
      <c r="H104" s="22">
        <v>1195</v>
      </c>
      <c r="I104" s="22">
        <v>1250</v>
      </c>
      <c r="J104" s="22">
        <v>1356</v>
      </c>
      <c r="K104" s="22">
        <v>1379</v>
      </c>
      <c r="L104" s="22">
        <v>1408</v>
      </c>
      <c r="M104" s="22">
        <v>1398</v>
      </c>
      <c r="N104" s="22">
        <v>1407</v>
      </c>
      <c r="O104" s="22">
        <v>1427</v>
      </c>
      <c r="P104" s="22">
        <v>1456</v>
      </c>
      <c r="Q104" s="22">
        <v>1399</v>
      </c>
      <c r="R104" s="22">
        <v>1419</v>
      </c>
      <c r="S104" s="23">
        <v>243.04</v>
      </c>
      <c r="T104" s="23">
        <v>306.27999999999997</v>
      </c>
      <c r="U104" s="23">
        <v>290</v>
      </c>
      <c r="V104" s="23">
        <v>303.37</v>
      </c>
      <c r="W104" s="23">
        <v>329.51</v>
      </c>
      <c r="X104" s="23">
        <v>298.41000000000003</v>
      </c>
      <c r="Y104" s="23">
        <v>293.06</v>
      </c>
      <c r="Z104" s="23">
        <v>320.63</v>
      </c>
      <c r="AA104" s="23">
        <v>297.08</v>
      </c>
      <c r="AB104" s="23">
        <v>305.5</v>
      </c>
      <c r="AC104" s="23">
        <v>279.77</v>
      </c>
      <c r="AD104" s="23">
        <v>327.14</v>
      </c>
      <c r="AE104" s="23">
        <v>309.2</v>
      </c>
      <c r="AF104" s="23">
        <v>351.21</v>
      </c>
      <c r="AG104" s="22">
        <v>273176</v>
      </c>
      <c r="AH104" s="22">
        <v>324041</v>
      </c>
      <c r="AI104" s="22">
        <v>247374</v>
      </c>
      <c r="AJ104" s="22">
        <v>362527</v>
      </c>
      <c r="AK104" s="22">
        <v>411882</v>
      </c>
      <c r="AL104" s="22">
        <v>404649</v>
      </c>
      <c r="AM104" s="22">
        <v>404128</v>
      </c>
      <c r="AN104" s="22">
        <v>451450</v>
      </c>
      <c r="AO104" s="22">
        <v>415323</v>
      </c>
      <c r="AP104" s="22">
        <v>429839</v>
      </c>
      <c r="AQ104" s="22">
        <v>399234</v>
      </c>
      <c r="AR104" s="22">
        <v>476311</v>
      </c>
      <c r="AS104" s="22">
        <v>432568</v>
      </c>
      <c r="AT104" s="22">
        <v>498371</v>
      </c>
      <c r="AU104" s="22"/>
      <c r="AV104" s="22"/>
      <c r="AW104" s="22"/>
      <c r="AX104" s="22"/>
      <c r="AY104" s="22"/>
      <c r="AZ104" s="22"/>
      <c r="BA104" s="22"/>
      <c r="BB104" s="22"/>
      <c r="BC104" s="22"/>
      <c r="BD104" s="22"/>
      <c r="BE104" s="22"/>
      <c r="BF104" s="22"/>
      <c r="BG104" s="22"/>
      <c r="BH104" s="22"/>
    </row>
    <row r="105" spans="3:60" hidden="1">
      <c r="C105" s="21" t="s">
        <v>125</v>
      </c>
      <c r="D105" s="21" t="s">
        <v>114</v>
      </c>
      <c r="E105" s="22">
        <v>0</v>
      </c>
      <c r="F105" s="22">
        <v>0</v>
      </c>
      <c r="G105" s="22">
        <v>0</v>
      </c>
      <c r="H105" s="22">
        <v>0</v>
      </c>
      <c r="I105" s="22">
        <v>0</v>
      </c>
      <c r="J105" s="22">
        <v>0</v>
      </c>
      <c r="K105" s="22">
        <v>0</v>
      </c>
      <c r="L105" s="22">
        <v>0</v>
      </c>
      <c r="M105" s="22">
        <v>0</v>
      </c>
      <c r="N105" s="22">
        <v>0</v>
      </c>
      <c r="O105" s="22">
        <v>0</v>
      </c>
      <c r="P105" s="22">
        <v>0</v>
      </c>
      <c r="Q105" s="22">
        <v>0</v>
      </c>
      <c r="R105" s="22">
        <v>0</v>
      </c>
      <c r="S105" s="23"/>
      <c r="T105" s="23"/>
      <c r="U105" s="23"/>
      <c r="V105" s="23"/>
      <c r="W105" s="23"/>
      <c r="X105" s="23"/>
      <c r="Y105" s="23"/>
      <c r="Z105" s="23"/>
      <c r="AA105" s="23"/>
      <c r="AB105" s="23"/>
      <c r="AC105" s="23"/>
      <c r="AD105" s="23"/>
      <c r="AE105" s="23"/>
      <c r="AF105" s="23"/>
      <c r="AG105" s="22">
        <v>0</v>
      </c>
      <c r="AH105" s="22">
        <v>0</v>
      </c>
      <c r="AI105" s="22">
        <v>0</v>
      </c>
      <c r="AJ105" s="22">
        <v>0</v>
      </c>
      <c r="AK105" s="22">
        <v>0</v>
      </c>
      <c r="AL105" s="22">
        <v>0</v>
      </c>
      <c r="AM105" s="22">
        <v>0</v>
      </c>
      <c r="AN105" s="22">
        <v>0</v>
      </c>
      <c r="AO105" s="22">
        <v>0</v>
      </c>
      <c r="AP105" s="22">
        <v>0</v>
      </c>
      <c r="AQ105" s="22">
        <v>0</v>
      </c>
      <c r="AR105" s="22">
        <v>0</v>
      </c>
      <c r="AS105" s="22">
        <v>0</v>
      </c>
      <c r="AT105" s="22">
        <v>0</v>
      </c>
      <c r="AU105" s="22"/>
      <c r="AV105" s="22"/>
      <c r="AW105" s="22"/>
      <c r="AX105" s="22"/>
      <c r="AY105" s="22"/>
      <c r="AZ105" s="22"/>
      <c r="BA105" s="22"/>
      <c r="BB105" s="22"/>
      <c r="BC105" s="22"/>
      <c r="BD105" s="22"/>
      <c r="BE105" s="22"/>
      <c r="BF105" s="22"/>
      <c r="BG105" s="22"/>
      <c r="BH105" s="22"/>
    </row>
    <row r="106" spans="3:60" hidden="1">
      <c r="C106" s="21" t="s">
        <v>125</v>
      </c>
      <c r="D106" s="21" t="s">
        <v>115</v>
      </c>
      <c r="E106" s="22">
        <v>0</v>
      </c>
      <c r="F106" s="22">
        <v>0</v>
      </c>
      <c r="G106" s="22">
        <v>0</v>
      </c>
      <c r="H106" s="22">
        <v>0</v>
      </c>
      <c r="I106" s="22">
        <v>0</v>
      </c>
      <c r="J106" s="22">
        <v>0</v>
      </c>
      <c r="K106" s="22">
        <v>0</v>
      </c>
      <c r="L106" s="22">
        <v>0</v>
      </c>
      <c r="M106" s="22">
        <v>0</v>
      </c>
      <c r="N106" s="22">
        <v>0</v>
      </c>
      <c r="O106" s="22">
        <v>0</v>
      </c>
      <c r="P106" s="22">
        <v>0</v>
      </c>
      <c r="Q106" s="22">
        <v>0</v>
      </c>
      <c r="R106" s="22">
        <v>0</v>
      </c>
      <c r="S106" s="23"/>
      <c r="T106" s="23"/>
      <c r="U106" s="23"/>
      <c r="V106" s="23"/>
      <c r="W106" s="23"/>
      <c r="X106" s="23"/>
      <c r="Y106" s="23"/>
      <c r="Z106" s="23"/>
      <c r="AA106" s="23"/>
      <c r="AB106" s="23"/>
      <c r="AC106" s="23"/>
      <c r="AD106" s="23"/>
      <c r="AE106" s="23"/>
      <c r="AF106" s="23"/>
      <c r="AG106" s="22">
        <v>0</v>
      </c>
      <c r="AH106" s="22">
        <v>0</v>
      </c>
      <c r="AI106" s="22">
        <v>0</v>
      </c>
      <c r="AJ106" s="22">
        <v>0</v>
      </c>
      <c r="AK106" s="22">
        <v>0</v>
      </c>
      <c r="AL106" s="22">
        <v>0</v>
      </c>
      <c r="AM106" s="22">
        <v>0</v>
      </c>
      <c r="AN106" s="22">
        <v>0</v>
      </c>
      <c r="AO106" s="22">
        <v>0</v>
      </c>
      <c r="AP106" s="22">
        <v>0</v>
      </c>
      <c r="AQ106" s="22">
        <v>0</v>
      </c>
      <c r="AR106" s="22">
        <v>0</v>
      </c>
      <c r="AS106" s="22">
        <v>0</v>
      </c>
      <c r="AT106" s="22">
        <v>0</v>
      </c>
      <c r="AU106" s="22"/>
      <c r="AV106" s="22"/>
      <c r="AW106" s="22"/>
      <c r="AX106" s="22"/>
      <c r="AY106" s="22"/>
      <c r="AZ106" s="22"/>
      <c r="BA106" s="22"/>
      <c r="BB106" s="22"/>
      <c r="BC106" s="22"/>
      <c r="BD106" s="22"/>
      <c r="BE106" s="22"/>
      <c r="BF106" s="22"/>
      <c r="BG106" s="22"/>
      <c r="BH106" s="22"/>
    </row>
    <row r="107" spans="3:60" hidden="1">
      <c r="C107" s="21" t="s">
        <v>125</v>
      </c>
      <c r="D107" s="21" t="s">
        <v>116</v>
      </c>
      <c r="E107" s="22">
        <v>0</v>
      </c>
      <c r="F107" s="22">
        <v>0</v>
      </c>
      <c r="G107" s="22">
        <v>0</v>
      </c>
      <c r="H107" s="22">
        <v>0</v>
      </c>
      <c r="I107" s="22">
        <v>0</v>
      </c>
      <c r="J107" s="22">
        <v>0</v>
      </c>
      <c r="K107" s="22">
        <v>0</v>
      </c>
      <c r="L107" s="22">
        <v>0</v>
      </c>
      <c r="M107" s="22">
        <v>0</v>
      </c>
      <c r="N107" s="22">
        <v>0</v>
      </c>
      <c r="O107" s="22">
        <v>0</v>
      </c>
      <c r="P107" s="22">
        <v>0</v>
      </c>
      <c r="Q107" s="22">
        <v>0</v>
      </c>
      <c r="R107" s="22">
        <v>0</v>
      </c>
      <c r="S107" s="23"/>
      <c r="T107" s="23"/>
      <c r="U107" s="23"/>
      <c r="V107" s="23"/>
      <c r="W107" s="23"/>
      <c r="X107" s="23"/>
      <c r="Y107" s="23"/>
      <c r="Z107" s="23"/>
      <c r="AA107" s="23"/>
      <c r="AB107" s="23"/>
      <c r="AC107" s="23"/>
      <c r="AD107" s="23"/>
      <c r="AE107" s="23"/>
      <c r="AF107" s="23"/>
      <c r="AG107" s="22">
        <v>0</v>
      </c>
      <c r="AH107" s="22">
        <v>0</v>
      </c>
      <c r="AI107" s="22">
        <v>0</v>
      </c>
      <c r="AJ107" s="22">
        <v>0</v>
      </c>
      <c r="AK107" s="22">
        <v>0</v>
      </c>
      <c r="AL107" s="22">
        <v>0</v>
      </c>
      <c r="AM107" s="22">
        <v>0</v>
      </c>
      <c r="AN107" s="22">
        <v>0</v>
      </c>
      <c r="AO107" s="22">
        <v>0</v>
      </c>
      <c r="AP107" s="22">
        <v>0</v>
      </c>
      <c r="AQ107" s="22">
        <v>0</v>
      </c>
      <c r="AR107" s="22">
        <v>0</v>
      </c>
      <c r="AS107" s="22">
        <v>0</v>
      </c>
      <c r="AT107" s="22">
        <v>0</v>
      </c>
      <c r="AU107" s="22"/>
      <c r="AV107" s="22"/>
      <c r="AW107" s="22"/>
      <c r="AX107" s="22"/>
      <c r="AY107" s="22"/>
      <c r="AZ107" s="22"/>
      <c r="BA107" s="22"/>
      <c r="BB107" s="22"/>
      <c r="BC107" s="22"/>
      <c r="BD107" s="22"/>
      <c r="BE107" s="22"/>
      <c r="BF107" s="22"/>
      <c r="BG107" s="22"/>
      <c r="BH107" s="22"/>
    </row>
    <row r="108" spans="3:60" hidden="1">
      <c r="C108" s="21" t="s">
        <v>125</v>
      </c>
      <c r="D108" s="21" t="s">
        <v>117</v>
      </c>
      <c r="E108" s="22">
        <v>0</v>
      </c>
      <c r="F108" s="22">
        <v>0</v>
      </c>
      <c r="G108" s="22">
        <v>0</v>
      </c>
      <c r="H108" s="22">
        <v>0</v>
      </c>
      <c r="I108" s="22">
        <v>0</v>
      </c>
      <c r="J108" s="22">
        <v>0</v>
      </c>
      <c r="K108" s="22">
        <v>0</v>
      </c>
      <c r="L108" s="22">
        <v>0</v>
      </c>
      <c r="M108" s="22">
        <v>0</v>
      </c>
      <c r="N108" s="22">
        <v>0</v>
      </c>
      <c r="O108" s="22">
        <v>0</v>
      </c>
      <c r="P108" s="22">
        <v>0</v>
      </c>
      <c r="Q108" s="22">
        <v>0</v>
      </c>
      <c r="R108" s="22">
        <v>0</v>
      </c>
      <c r="S108" s="23"/>
      <c r="T108" s="23"/>
      <c r="U108" s="23"/>
      <c r="V108" s="23"/>
      <c r="W108" s="23"/>
      <c r="X108" s="23"/>
      <c r="Y108" s="23"/>
      <c r="Z108" s="23"/>
      <c r="AA108" s="23"/>
      <c r="AB108" s="23"/>
      <c r="AC108" s="23"/>
      <c r="AD108" s="23"/>
      <c r="AE108" s="23"/>
      <c r="AF108" s="23"/>
      <c r="AG108" s="22">
        <v>0</v>
      </c>
      <c r="AH108" s="22">
        <v>0</v>
      </c>
      <c r="AI108" s="22">
        <v>0</v>
      </c>
      <c r="AJ108" s="22">
        <v>0</v>
      </c>
      <c r="AK108" s="22">
        <v>0</v>
      </c>
      <c r="AL108" s="22">
        <v>0</v>
      </c>
      <c r="AM108" s="22">
        <v>0</v>
      </c>
      <c r="AN108" s="22">
        <v>0</v>
      </c>
      <c r="AO108" s="22">
        <v>0</v>
      </c>
      <c r="AP108" s="22">
        <v>0</v>
      </c>
      <c r="AQ108" s="22">
        <v>0</v>
      </c>
      <c r="AR108" s="22">
        <v>0</v>
      </c>
      <c r="AS108" s="22">
        <v>0</v>
      </c>
      <c r="AT108" s="22">
        <v>0</v>
      </c>
      <c r="AU108" s="22"/>
      <c r="AV108" s="22"/>
      <c r="AW108" s="22"/>
      <c r="AX108" s="22"/>
      <c r="AY108" s="22"/>
      <c r="AZ108" s="22"/>
      <c r="BA108" s="22"/>
      <c r="BB108" s="22"/>
      <c r="BC108" s="22"/>
      <c r="BD108" s="22"/>
      <c r="BE108" s="22"/>
      <c r="BF108" s="22"/>
      <c r="BG108" s="22"/>
      <c r="BH108" s="22"/>
    </row>
    <row r="109" spans="3:60" hidden="1">
      <c r="C109" s="21" t="s">
        <v>125</v>
      </c>
      <c r="D109" s="21" t="s">
        <v>118</v>
      </c>
      <c r="E109" s="22">
        <v>1124</v>
      </c>
      <c r="F109" s="22">
        <v>1058</v>
      </c>
      <c r="G109" s="22">
        <v>853</v>
      </c>
      <c r="H109" s="22">
        <v>1195</v>
      </c>
      <c r="I109" s="22">
        <v>1250</v>
      </c>
      <c r="J109" s="22">
        <v>1356</v>
      </c>
      <c r="K109" s="22">
        <v>1379</v>
      </c>
      <c r="L109" s="22">
        <v>1408</v>
      </c>
      <c r="M109" s="22">
        <v>1398</v>
      </c>
      <c r="N109" s="22">
        <v>1407</v>
      </c>
      <c r="O109" s="22">
        <v>1427</v>
      </c>
      <c r="P109" s="22">
        <v>1456</v>
      </c>
      <c r="Q109" s="22">
        <v>1399</v>
      </c>
      <c r="R109" s="22">
        <v>1419</v>
      </c>
      <c r="S109" s="23"/>
      <c r="T109" s="23"/>
      <c r="U109" s="23"/>
      <c r="V109" s="23"/>
      <c r="W109" s="23"/>
      <c r="X109" s="23"/>
      <c r="Y109" s="23"/>
      <c r="Z109" s="23"/>
      <c r="AA109" s="23"/>
      <c r="AB109" s="23"/>
      <c r="AC109" s="23"/>
      <c r="AD109" s="23"/>
      <c r="AE109" s="23"/>
      <c r="AF109" s="23"/>
      <c r="AG109" s="22">
        <v>273176</v>
      </c>
      <c r="AH109" s="22">
        <v>324041</v>
      </c>
      <c r="AI109" s="22">
        <v>247374</v>
      </c>
      <c r="AJ109" s="22">
        <v>362527</v>
      </c>
      <c r="AK109" s="22">
        <v>411882</v>
      </c>
      <c r="AL109" s="22">
        <v>404649</v>
      </c>
      <c r="AM109" s="22">
        <v>404128</v>
      </c>
      <c r="AN109" s="22">
        <v>451450</v>
      </c>
      <c r="AO109" s="22">
        <v>415323</v>
      </c>
      <c r="AP109" s="22">
        <v>429839</v>
      </c>
      <c r="AQ109" s="22">
        <v>399234</v>
      </c>
      <c r="AR109" s="22">
        <v>476311</v>
      </c>
      <c r="AS109" s="22">
        <v>432568</v>
      </c>
      <c r="AT109" s="22">
        <v>498371</v>
      </c>
      <c r="AU109" s="22"/>
      <c r="AV109" s="22"/>
      <c r="AW109" s="22"/>
      <c r="AX109" s="22"/>
      <c r="AY109" s="22"/>
      <c r="AZ109" s="22"/>
      <c r="BA109" s="22"/>
      <c r="BB109" s="22"/>
      <c r="BC109" s="22"/>
      <c r="BD109" s="22"/>
      <c r="BE109" s="22"/>
      <c r="BF109" s="22"/>
      <c r="BG109" s="22"/>
      <c r="BH109" s="22"/>
    </row>
    <row r="110" spans="3:60" hidden="1">
      <c r="C110" s="21" t="s">
        <v>126</v>
      </c>
      <c r="D110" s="21" t="s">
        <v>107</v>
      </c>
      <c r="E110" s="22">
        <v>5306</v>
      </c>
      <c r="F110" s="22">
        <v>5048</v>
      </c>
      <c r="G110" s="22">
        <v>4896</v>
      </c>
      <c r="H110" s="22">
        <v>4999</v>
      </c>
      <c r="I110" s="22">
        <v>5324</v>
      </c>
      <c r="J110" s="22">
        <v>5326</v>
      </c>
      <c r="K110" s="22">
        <v>5473</v>
      </c>
      <c r="L110" s="22">
        <v>5738</v>
      </c>
      <c r="M110" s="22">
        <v>5866</v>
      </c>
      <c r="N110" s="22">
        <v>6117</v>
      </c>
      <c r="O110" s="22">
        <v>6533</v>
      </c>
      <c r="P110" s="22">
        <v>6688</v>
      </c>
      <c r="Q110" s="22">
        <v>6458</v>
      </c>
      <c r="R110" s="22">
        <v>6130</v>
      </c>
      <c r="S110" s="23">
        <v>242</v>
      </c>
      <c r="T110" s="23">
        <v>322</v>
      </c>
      <c r="U110" s="23">
        <v>252.49</v>
      </c>
      <c r="V110" s="23">
        <v>315.86</v>
      </c>
      <c r="W110" s="23">
        <v>315</v>
      </c>
      <c r="X110" s="23">
        <v>298</v>
      </c>
      <c r="Y110" s="23">
        <v>271</v>
      </c>
      <c r="Z110" s="23">
        <v>317.89999999999998</v>
      </c>
      <c r="AA110" s="23">
        <v>314.29000000000002</v>
      </c>
      <c r="AB110" s="23">
        <v>333.7</v>
      </c>
      <c r="AC110" s="23">
        <v>325.33</v>
      </c>
      <c r="AD110" s="23">
        <v>322.64</v>
      </c>
      <c r="AE110" s="23">
        <v>286.27</v>
      </c>
      <c r="AF110" s="23">
        <v>298.27</v>
      </c>
      <c r="AG110" s="22">
        <v>1284052</v>
      </c>
      <c r="AH110" s="22">
        <v>1625456</v>
      </c>
      <c r="AI110" s="22">
        <v>1236210</v>
      </c>
      <c r="AJ110" s="22">
        <v>1579000</v>
      </c>
      <c r="AK110" s="22">
        <v>1677065</v>
      </c>
      <c r="AL110" s="22">
        <v>1587148</v>
      </c>
      <c r="AM110" s="22">
        <v>1483183</v>
      </c>
      <c r="AN110" s="22">
        <v>1824092</v>
      </c>
      <c r="AO110" s="22">
        <v>1843634</v>
      </c>
      <c r="AP110" s="22">
        <v>2041231</v>
      </c>
      <c r="AQ110" s="22">
        <v>2125413</v>
      </c>
      <c r="AR110" s="22">
        <v>2157802</v>
      </c>
      <c r="AS110" s="22">
        <v>1848748</v>
      </c>
      <c r="AT110" s="22">
        <v>1828388</v>
      </c>
      <c r="AU110" s="22"/>
      <c r="AV110" s="22"/>
      <c r="AW110" s="22"/>
      <c r="AX110" s="22"/>
      <c r="AY110" s="22"/>
      <c r="AZ110" s="22"/>
      <c r="BA110" s="22"/>
      <c r="BB110" s="22"/>
      <c r="BC110" s="22"/>
      <c r="BD110" s="22"/>
      <c r="BE110" s="22"/>
      <c r="BF110" s="22"/>
      <c r="BG110" s="22"/>
      <c r="BH110" s="22"/>
    </row>
    <row r="111" spans="3:60" hidden="1">
      <c r="C111" s="21" t="s">
        <v>126</v>
      </c>
      <c r="D111" s="21" t="s">
        <v>108</v>
      </c>
      <c r="E111" s="22">
        <v>0</v>
      </c>
      <c r="F111" s="22">
        <v>0</v>
      </c>
      <c r="G111" s="22">
        <v>0</v>
      </c>
      <c r="H111" s="22">
        <v>0</v>
      </c>
      <c r="I111" s="22">
        <v>0</v>
      </c>
      <c r="J111" s="22">
        <v>0</v>
      </c>
      <c r="K111" s="22">
        <v>0</v>
      </c>
      <c r="L111" s="22">
        <v>0</v>
      </c>
      <c r="M111" s="22">
        <v>0</v>
      </c>
      <c r="N111" s="22">
        <v>0</v>
      </c>
      <c r="O111" s="22">
        <v>0</v>
      </c>
      <c r="P111" s="22">
        <v>0</v>
      </c>
      <c r="Q111" s="22">
        <v>0</v>
      </c>
      <c r="R111" s="22">
        <v>0</v>
      </c>
      <c r="S111" s="23"/>
      <c r="T111" s="23"/>
      <c r="U111" s="23"/>
      <c r="V111" s="23"/>
      <c r="W111" s="23"/>
      <c r="X111" s="23"/>
      <c r="Y111" s="23"/>
      <c r="Z111" s="23"/>
      <c r="AA111" s="23"/>
      <c r="AB111" s="23"/>
      <c r="AC111" s="23"/>
      <c r="AD111" s="23"/>
      <c r="AE111" s="23"/>
      <c r="AF111" s="23"/>
      <c r="AG111" s="22">
        <v>884300</v>
      </c>
      <c r="AH111" s="22">
        <v>500665</v>
      </c>
      <c r="AI111" s="22">
        <v>865347</v>
      </c>
      <c r="AJ111" s="22">
        <v>329000</v>
      </c>
      <c r="AK111" s="22">
        <v>404244</v>
      </c>
      <c r="AL111" s="22">
        <v>495318</v>
      </c>
      <c r="AM111" s="22">
        <v>591084</v>
      </c>
      <c r="AN111" s="22">
        <v>499934</v>
      </c>
      <c r="AO111" s="22">
        <v>505634</v>
      </c>
      <c r="AP111" s="22">
        <v>593445</v>
      </c>
      <c r="AQ111" s="22">
        <v>724678</v>
      </c>
      <c r="AR111" s="22">
        <v>617196</v>
      </c>
      <c r="AS111" s="22">
        <v>389981</v>
      </c>
      <c r="AT111" s="22">
        <v>532630</v>
      </c>
      <c r="AU111" s="22"/>
      <c r="AV111" s="22"/>
      <c r="AW111" s="22"/>
      <c r="AX111" s="22"/>
      <c r="AY111" s="22"/>
      <c r="AZ111" s="22"/>
      <c r="BA111" s="22"/>
      <c r="BB111" s="22"/>
      <c r="BC111" s="22"/>
      <c r="BD111" s="22"/>
      <c r="BE111" s="22"/>
      <c r="BF111" s="22"/>
      <c r="BG111" s="22"/>
      <c r="BH111" s="22"/>
    </row>
    <row r="112" spans="3:60" hidden="1">
      <c r="C112" s="21" t="s">
        <v>126</v>
      </c>
      <c r="D112" s="21" t="s">
        <v>109</v>
      </c>
      <c r="E112" s="22">
        <v>0</v>
      </c>
      <c r="F112" s="22">
        <v>0</v>
      </c>
      <c r="G112" s="22">
        <v>0</v>
      </c>
      <c r="H112" s="22">
        <v>45</v>
      </c>
      <c r="I112" s="22">
        <v>24</v>
      </c>
      <c r="J112" s="22">
        <v>0</v>
      </c>
      <c r="K112" s="22">
        <v>0</v>
      </c>
      <c r="L112" s="22">
        <v>0</v>
      </c>
      <c r="M112" s="22">
        <v>20</v>
      </c>
      <c r="N112" s="22">
        <v>20</v>
      </c>
      <c r="O112" s="22">
        <v>44</v>
      </c>
      <c r="P112" s="22">
        <v>11</v>
      </c>
      <c r="Q112" s="22">
        <v>20</v>
      </c>
      <c r="R112" s="22">
        <v>65</v>
      </c>
      <c r="S112" s="23"/>
      <c r="T112" s="23"/>
      <c r="U112" s="23"/>
      <c r="V112" s="23">
        <v>490</v>
      </c>
      <c r="W112" s="23">
        <v>500</v>
      </c>
      <c r="X112" s="23"/>
      <c r="Y112" s="23"/>
      <c r="Z112" s="23"/>
      <c r="AA112" s="23">
        <v>480</v>
      </c>
      <c r="AB112" s="23">
        <v>480</v>
      </c>
      <c r="AC112" s="23">
        <v>378</v>
      </c>
      <c r="AD112" s="23">
        <v>378</v>
      </c>
      <c r="AE112" s="23">
        <v>378</v>
      </c>
      <c r="AF112" s="23">
        <v>378</v>
      </c>
      <c r="AG112" s="22">
        <v>0</v>
      </c>
      <c r="AH112" s="22">
        <v>0</v>
      </c>
      <c r="AI112" s="22">
        <v>0</v>
      </c>
      <c r="AJ112" s="22">
        <v>22050</v>
      </c>
      <c r="AK112" s="22">
        <v>12000</v>
      </c>
      <c r="AL112" s="22">
        <v>0</v>
      </c>
      <c r="AM112" s="22">
        <v>0</v>
      </c>
      <c r="AN112" s="22">
        <v>0</v>
      </c>
      <c r="AO112" s="22">
        <v>9600</v>
      </c>
      <c r="AP112" s="22">
        <v>9600</v>
      </c>
      <c r="AQ112" s="22">
        <v>16632</v>
      </c>
      <c r="AR112" s="22">
        <v>4158</v>
      </c>
      <c r="AS112" s="22">
        <v>7560</v>
      </c>
      <c r="AT112" s="22">
        <v>24570</v>
      </c>
      <c r="AU112" s="22"/>
      <c r="AV112" s="22"/>
      <c r="AW112" s="22"/>
      <c r="AX112" s="22"/>
      <c r="AY112" s="22"/>
      <c r="AZ112" s="22"/>
      <c r="BA112" s="22"/>
      <c r="BB112" s="22"/>
      <c r="BC112" s="22"/>
      <c r="BD112" s="22"/>
      <c r="BE112" s="22"/>
      <c r="BF112" s="22"/>
      <c r="BG112" s="22"/>
      <c r="BH112" s="22"/>
    </row>
    <row r="113" spans="3:60" hidden="1">
      <c r="C113" s="21" t="s">
        <v>126</v>
      </c>
      <c r="D113" s="21" t="s">
        <v>110</v>
      </c>
      <c r="E113" s="22">
        <v>1094</v>
      </c>
      <c r="F113" s="22">
        <v>1385</v>
      </c>
      <c r="G113" s="22">
        <v>1152</v>
      </c>
      <c r="H113" s="22">
        <v>1334</v>
      </c>
      <c r="I113" s="22">
        <v>1323</v>
      </c>
      <c r="J113" s="22">
        <v>1156</v>
      </c>
      <c r="K113" s="22">
        <v>1215</v>
      </c>
      <c r="L113" s="22">
        <v>1290</v>
      </c>
      <c r="M113" s="22">
        <v>1075</v>
      </c>
      <c r="N113" s="22">
        <v>1064</v>
      </c>
      <c r="O113" s="22">
        <v>968</v>
      </c>
      <c r="P113" s="22">
        <v>991</v>
      </c>
      <c r="Q113" s="22">
        <v>1005</v>
      </c>
      <c r="R113" s="22">
        <v>905</v>
      </c>
      <c r="S113" s="23">
        <v>141.09</v>
      </c>
      <c r="T113" s="23">
        <v>196.78</v>
      </c>
      <c r="U113" s="23">
        <v>202</v>
      </c>
      <c r="V113" s="23">
        <v>194.03</v>
      </c>
      <c r="W113" s="23">
        <v>192.46</v>
      </c>
      <c r="X113" s="23">
        <v>218.52</v>
      </c>
      <c r="Y113" s="23">
        <v>224.48</v>
      </c>
      <c r="Z113" s="23">
        <v>239.25</v>
      </c>
      <c r="AA113" s="23">
        <v>233.04</v>
      </c>
      <c r="AB113" s="23">
        <v>242.46</v>
      </c>
      <c r="AC113" s="23">
        <v>207.23</v>
      </c>
      <c r="AD113" s="23">
        <v>201.03</v>
      </c>
      <c r="AE113" s="23">
        <v>198.79</v>
      </c>
      <c r="AF113" s="23">
        <v>289.81</v>
      </c>
      <c r="AG113" s="22">
        <v>154353</v>
      </c>
      <c r="AH113" s="22">
        <v>272545</v>
      </c>
      <c r="AI113" s="22">
        <v>232708</v>
      </c>
      <c r="AJ113" s="22">
        <v>258830</v>
      </c>
      <c r="AK113" s="22">
        <v>254630</v>
      </c>
      <c r="AL113" s="22">
        <v>252604</v>
      </c>
      <c r="AM113" s="22">
        <v>272742</v>
      </c>
      <c r="AN113" s="22">
        <v>308636</v>
      </c>
      <c r="AO113" s="22">
        <v>250516</v>
      </c>
      <c r="AP113" s="22">
        <v>257982</v>
      </c>
      <c r="AQ113" s="22">
        <v>200600</v>
      </c>
      <c r="AR113" s="22">
        <v>199216</v>
      </c>
      <c r="AS113" s="22">
        <v>199783</v>
      </c>
      <c r="AT113" s="22">
        <v>262279</v>
      </c>
      <c r="AU113" s="22"/>
      <c r="AV113" s="22"/>
      <c r="AW113" s="22"/>
      <c r="AX113" s="22"/>
      <c r="AY113" s="22"/>
      <c r="AZ113" s="22"/>
      <c r="BA113" s="22"/>
      <c r="BB113" s="22"/>
      <c r="BC113" s="22"/>
      <c r="BD113" s="22"/>
      <c r="BE113" s="22"/>
      <c r="BF113" s="22"/>
      <c r="BG113" s="22"/>
      <c r="BH113" s="22"/>
    </row>
    <row r="114" spans="3:60" hidden="1">
      <c r="C114" s="21" t="s">
        <v>126</v>
      </c>
      <c r="D114" s="21" t="s">
        <v>111</v>
      </c>
      <c r="E114" s="22">
        <v>3425</v>
      </c>
      <c r="F114" s="22">
        <v>4425</v>
      </c>
      <c r="G114" s="22">
        <v>4085</v>
      </c>
      <c r="H114" s="22">
        <v>4093</v>
      </c>
      <c r="I114" s="22">
        <v>4784</v>
      </c>
      <c r="J114" s="22">
        <v>5137</v>
      </c>
      <c r="K114" s="22">
        <v>5444</v>
      </c>
      <c r="L114" s="22">
        <v>5955</v>
      </c>
      <c r="M114" s="22">
        <v>5243</v>
      </c>
      <c r="N114" s="22">
        <v>5398</v>
      </c>
      <c r="O114" s="22">
        <v>5740</v>
      </c>
      <c r="P114" s="22">
        <v>5587</v>
      </c>
      <c r="Q114" s="22">
        <v>5842</v>
      </c>
      <c r="R114" s="22">
        <v>6002</v>
      </c>
      <c r="S114" s="23">
        <v>219.43</v>
      </c>
      <c r="T114" s="23">
        <v>220.46</v>
      </c>
      <c r="U114" s="23">
        <v>218.55</v>
      </c>
      <c r="V114" s="23">
        <v>224.92</v>
      </c>
      <c r="W114" s="23">
        <v>274.45999999999998</v>
      </c>
      <c r="X114" s="23">
        <v>252.96</v>
      </c>
      <c r="Y114" s="23">
        <v>248.97</v>
      </c>
      <c r="Z114" s="23">
        <v>259.52999999999997</v>
      </c>
      <c r="AA114" s="23">
        <v>257</v>
      </c>
      <c r="AB114" s="23">
        <v>267.27</v>
      </c>
      <c r="AC114" s="23">
        <v>277.51</v>
      </c>
      <c r="AD114" s="23">
        <v>269.2</v>
      </c>
      <c r="AE114" s="23">
        <v>237.01</v>
      </c>
      <c r="AF114" s="23">
        <v>259.91000000000003</v>
      </c>
      <c r="AG114" s="22">
        <v>751531</v>
      </c>
      <c r="AH114" s="22">
        <v>975519</v>
      </c>
      <c r="AI114" s="22">
        <v>892781</v>
      </c>
      <c r="AJ114" s="22">
        <v>920604</v>
      </c>
      <c r="AK114" s="22">
        <v>1313040</v>
      </c>
      <c r="AL114" s="22">
        <v>1299448</v>
      </c>
      <c r="AM114" s="22">
        <v>1355401</v>
      </c>
      <c r="AN114" s="22">
        <v>1545496</v>
      </c>
      <c r="AO114" s="22">
        <v>1347451</v>
      </c>
      <c r="AP114" s="22">
        <v>1442746</v>
      </c>
      <c r="AQ114" s="22">
        <v>1592920</v>
      </c>
      <c r="AR114" s="22">
        <v>1504000</v>
      </c>
      <c r="AS114" s="22">
        <v>1384600</v>
      </c>
      <c r="AT114" s="22">
        <v>1560000</v>
      </c>
      <c r="AU114" s="22"/>
      <c r="AV114" s="22"/>
      <c r="AW114" s="22"/>
      <c r="AX114" s="22"/>
      <c r="AY114" s="22"/>
      <c r="AZ114" s="22"/>
      <c r="BA114" s="22"/>
      <c r="BB114" s="22"/>
      <c r="BC114" s="22"/>
      <c r="BD114" s="22"/>
      <c r="BE114" s="22"/>
      <c r="BF114" s="22"/>
      <c r="BG114" s="22"/>
      <c r="BH114" s="22"/>
    </row>
    <row r="115" spans="3:60" hidden="1">
      <c r="C115" s="21" t="s">
        <v>126</v>
      </c>
      <c r="D115" s="21" t="s">
        <v>112</v>
      </c>
      <c r="E115" s="22">
        <v>4519</v>
      </c>
      <c r="F115" s="22">
        <v>5810</v>
      </c>
      <c r="G115" s="22">
        <v>5237</v>
      </c>
      <c r="H115" s="22">
        <v>5427</v>
      </c>
      <c r="I115" s="22">
        <v>6107</v>
      </c>
      <c r="J115" s="22">
        <v>6293</v>
      </c>
      <c r="K115" s="22">
        <v>6659</v>
      </c>
      <c r="L115" s="22">
        <v>7245</v>
      </c>
      <c r="M115" s="22">
        <v>6318</v>
      </c>
      <c r="N115" s="22">
        <v>6462</v>
      </c>
      <c r="O115" s="22">
        <v>6708</v>
      </c>
      <c r="P115" s="22">
        <v>6578</v>
      </c>
      <c r="Q115" s="22">
        <v>6847</v>
      </c>
      <c r="R115" s="22">
        <v>6907</v>
      </c>
      <c r="S115" s="23">
        <v>200.46</v>
      </c>
      <c r="T115" s="23">
        <v>214.81</v>
      </c>
      <c r="U115" s="23">
        <v>214.91</v>
      </c>
      <c r="V115" s="23">
        <v>217.33</v>
      </c>
      <c r="W115" s="23">
        <v>256.7</v>
      </c>
      <c r="X115" s="23">
        <v>246.63</v>
      </c>
      <c r="Y115" s="23">
        <v>244.5</v>
      </c>
      <c r="Z115" s="23">
        <v>255.92</v>
      </c>
      <c r="AA115" s="23">
        <v>252.92</v>
      </c>
      <c r="AB115" s="23">
        <v>263.19</v>
      </c>
      <c r="AC115" s="23">
        <v>267.37</v>
      </c>
      <c r="AD115" s="23">
        <v>258.93</v>
      </c>
      <c r="AE115" s="23">
        <v>231.4</v>
      </c>
      <c r="AF115" s="23">
        <v>263.83</v>
      </c>
      <c r="AG115" s="22">
        <v>905884</v>
      </c>
      <c r="AH115" s="22">
        <v>1248064</v>
      </c>
      <c r="AI115" s="22">
        <v>1125489</v>
      </c>
      <c r="AJ115" s="22">
        <v>1179434</v>
      </c>
      <c r="AK115" s="22">
        <v>1567670</v>
      </c>
      <c r="AL115" s="22">
        <v>1552052</v>
      </c>
      <c r="AM115" s="22">
        <v>1628143</v>
      </c>
      <c r="AN115" s="22">
        <v>1854132</v>
      </c>
      <c r="AO115" s="22">
        <v>1597967</v>
      </c>
      <c r="AP115" s="22">
        <v>1700728</v>
      </c>
      <c r="AQ115" s="22">
        <v>1793520</v>
      </c>
      <c r="AR115" s="22">
        <v>1703216</v>
      </c>
      <c r="AS115" s="22">
        <v>1584383</v>
      </c>
      <c r="AT115" s="22">
        <v>1822279</v>
      </c>
      <c r="AU115" s="22"/>
      <c r="AV115" s="22"/>
      <c r="AW115" s="22"/>
      <c r="AX115" s="22"/>
      <c r="AY115" s="22"/>
      <c r="AZ115" s="22"/>
      <c r="BA115" s="22"/>
      <c r="BB115" s="22"/>
      <c r="BC115" s="22"/>
      <c r="BD115" s="22"/>
      <c r="BE115" s="22"/>
      <c r="BF115" s="22"/>
      <c r="BG115" s="22"/>
      <c r="BH115" s="22"/>
    </row>
    <row r="116" spans="3:60" hidden="1">
      <c r="C116" s="21" t="s">
        <v>126</v>
      </c>
      <c r="D116" s="21" t="s">
        <v>113</v>
      </c>
      <c r="E116" s="22">
        <v>9825</v>
      </c>
      <c r="F116" s="22">
        <v>10858</v>
      </c>
      <c r="G116" s="22">
        <v>10133</v>
      </c>
      <c r="H116" s="22">
        <v>10471</v>
      </c>
      <c r="I116" s="22">
        <v>11455</v>
      </c>
      <c r="J116" s="22">
        <v>11619</v>
      </c>
      <c r="K116" s="22">
        <v>12132</v>
      </c>
      <c r="L116" s="22">
        <v>12983</v>
      </c>
      <c r="M116" s="22">
        <v>12204</v>
      </c>
      <c r="N116" s="22">
        <v>12599</v>
      </c>
      <c r="O116" s="22">
        <v>13285</v>
      </c>
      <c r="P116" s="22">
        <v>13277</v>
      </c>
      <c r="Q116" s="22">
        <v>13325</v>
      </c>
      <c r="R116" s="22">
        <v>13102</v>
      </c>
      <c r="S116" s="23">
        <v>312.89999999999998</v>
      </c>
      <c r="T116" s="23">
        <v>310.76</v>
      </c>
      <c r="U116" s="23">
        <v>318.47000000000003</v>
      </c>
      <c r="V116" s="23">
        <v>296.95999999999998</v>
      </c>
      <c r="W116" s="23">
        <v>319.60000000000002</v>
      </c>
      <c r="X116" s="23">
        <v>312.81</v>
      </c>
      <c r="Y116" s="23">
        <v>305.18</v>
      </c>
      <c r="Z116" s="23">
        <v>321.82</v>
      </c>
      <c r="AA116" s="23">
        <v>324.22000000000003</v>
      </c>
      <c r="AB116" s="23">
        <v>344.87</v>
      </c>
      <c r="AC116" s="23">
        <v>350.79</v>
      </c>
      <c r="AD116" s="23">
        <v>337.6</v>
      </c>
      <c r="AE116" s="23">
        <v>287.48</v>
      </c>
      <c r="AF116" s="23">
        <v>321.16000000000003</v>
      </c>
      <c r="AG116" s="22">
        <v>3074236</v>
      </c>
      <c r="AH116" s="22">
        <v>3374185</v>
      </c>
      <c r="AI116" s="22">
        <v>3227046</v>
      </c>
      <c r="AJ116" s="22">
        <v>3109484</v>
      </c>
      <c r="AK116" s="22">
        <v>3660979</v>
      </c>
      <c r="AL116" s="22">
        <v>3634518</v>
      </c>
      <c r="AM116" s="22">
        <v>3702410</v>
      </c>
      <c r="AN116" s="22">
        <v>4178158</v>
      </c>
      <c r="AO116" s="22">
        <v>3956835</v>
      </c>
      <c r="AP116" s="22">
        <v>4345004</v>
      </c>
      <c r="AQ116" s="22">
        <v>4660243</v>
      </c>
      <c r="AR116" s="22">
        <v>4482372</v>
      </c>
      <c r="AS116" s="22">
        <v>3830672</v>
      </c>
      <c r="AT116" s="22">
        <v>4207867</v>
      </c>
      <c r="AU116" s="22"/>
      <c r="AV116" s="22"/>
      <c r="AW116" s="22"/>
      <c r="AX116" s="22"/>
      <c r="AY116" s="22"/>
      <c r="AZ116" s="22"/>
      <c r="BA116" s="22"/>
      <c r="BB116" s="22"/>
      <c r="BC116" s="22"/>
      <c r="BD116" s="22"/>
      <c r="BE116" s="22"/>
      <c r="BF116" s="22"/>
      <c r="BG116" s="22"/>
      <c r="BH116" s="22"/>
    </row>
    <row r="117" spans="3:60" hidden="1">
      <c r="C117" s="21" t="s">
        <v>126</v>
      </c>
      <c r="D117" s="21" t="s">
        <v>114</v>
      </c>
      <c r="E117" s="22">
        <v>0</v>
      </c>
      <c r="F117" s="22">
        <v>0</v>
      </c>
      <c r="G117" s="22">
        <v>0</v>
      </c>
      <c r="H117" s="22">
        <v>0</v>
      </c>
      <c r="I117" s="22">
        <v>0</v>
      </c>
      <c r="J117" s="22">
        <v>0</v>
      </c>
      <c r="K117" s="22">
        <v>0</v>
      </c>
      <c r="L117" s="22">
        <v>0</v>
      </c>
      <c r="M117" s="22">
        <v>0</v>
      </c>
      <c r="N117" s="22">
        <v>0</v>
      </c>
      <c r="O117" s="22">
        <v>0</v>
      </c>
      <c r="P117" s="22">
        <v>0</v>
      </c>
      <c r="Q117" s="22">
        <v>0</v>
      </c>
      <c r="R117" s="22">
        <v>0</v>
      </c>
      <c r="S117" s="23"/>
      <c r="T117" s="23"/>
      <c r="U117" s="23"/>
      <c r="V117" s="23"/>
      <c r="W117" s="23"/>
      <c r="X117" s="23"/>
      <c r="Y117" s="23"/>
      <c r="Z117" s="23"/>
      <c r="AA117" s="23"/>
      <c r="AB117" s="23"/>
      <c r="AC117" s="23"/>
      <c r="AD117" s="23"/>
      <c r="AE117" s="23"/>
      <c r="AF117" s="23"/>
      <c r="AG117" s="22">
        <v>0</v>
      </c>
      <c r="AH117" s="22">
        <v>0</v>
      </c>
      <c r="AI117" s="22">
        <v>0</v>
      </c>
      <c r="AJ117" s="22">
        <v>0</v>
      </c>
      <c r="AK117" s="22">
        <v>0</v>
      </c>
      <c r="AL117" s="22">
        <v>0</v>
      </c>
      <c r="AM117" s="22">
        <v>0</v>
      </c>
      <c r="AN117" s="22">
        <v>0</v>
      </c>
      <c r="AO117" s="22">
        <v>0</v>
      </c>
      <c r="AP117" s="22">
        <v>0</v>
      </c>
      <c r="AQ117" s="22">
        <v>0</v>
      </c>
      <c r="AR117" s="22">
        <v>0</v>
      </c>
      <c r="AS117" s="22">
        <v>0</v>
      </c>
      <c r="AT117" s="22">
        <v>0</v>
      </c>
      <c r="AU117" s="22"/>
      <c r="AV117" s="22"/>
      <c r="AW117" s="22"/>
      <c r="AX117" s="22"/>
      <c r="AY117" s="22"/>
      <c r="AZ117" s="22"/>
      <c r="BA117" s="22"/>
      <c r="BB117" s="22"/>
      <c r="BC117" s="22"/>
      <c r="BD117" s="22"/>
      <c r="BE117" s="22"/>
      <c r="BF117" s="22"/>
      <c r="BG117" s="22"/>
      <c r="BH117" s="22"/>
    </row>
    <row r="118" spans="3:60" hidden="1">
      <c r="C118" s="21" t="s">
        <v>126</v>
      </c>
      <c r="D118" s="21" t="s">
        <v>115</v>
      </c>
      <c r="E118" s="22">
        <v>0</v>
      </c>
      <c r="F118" s="22">
        <v>0</v>
      </c>
      <c r="G118" s="22">
        <v>0</v>
      </c>
      <c r="H118" s="22">
        <v>0</v>
      </c>
      <c r="I118" s="22">
        <v>0</v>
      </c>
      <c r="J118" s="22">
        <v>0</v>
      </c>
      <c r="K118" s="22">
        <v>0</v>
      </c>
      <c r="L118" s="22">
        <v>0</v>
      </c>
      <c r="M118" s="22">
        <v>0</v>
      </c>
      <c r="N118" s="22">
        <v>0</v>
      </c>
      <c r="O118" s="22">
        <v>0</v>
      </c>
      <c r="P118" s="22">
        <v>0</v>
      </c>
      <c r="Q118" s="22">
        <v>0</v>
      </c>
      <c r="R118" s="22">
        <v>0</v>
      </c>
      <c r="S118" s="23"/>
      <c r="T118" s="23"/>
      <c r="U118" s="23"/>
      <c r="V118" s="23"/>
      <c r="W118" s="23"/>
      <c r="X118" s="23"/>
      <c r="Y118" s="23"/>
      <c r="Z118" s="23"/>
      <c r="AA118" s="23"/>
      <c r="AB118" s="23"/>
      <c r="AC118" s="23"/>
      <c r="AD118" s="23"/>
      <c r="AE118" s="23"/>
      <c r="AF118" s="23"/>
      <c r="AG118" s="22">
        <v>0</v>
      </c>
      <c r="AH118" s="22">
        <v>0</v>
      </c>
      <c r="AI118" s="22">
        <v>0</v>
      </c>
      <c r="AJ118" s="22">
        <v>0</v>
      </c>
      <c r="AK118" s="22">
        <v>0</v>
      </c>
      <c r="AL118" s="22">
        <v>0</v>
      </c>
      <c r="AM118" s="22">
        <v>0</v>
      </c>
      <c r="AN118" s="22">
        <v>0</v>
      </c>
      <c r="AO118" s="22">
        <v>0</v>
      </c>
      <c r="AP118" s="22">
        <v>0</v>
      </c>
      <c r="AQ118" s="22">
        <v>0</v>
      </c>
      <c r="AR118" s="22">
        <v>0</v>
      </c>
      <c r="AS118" s="22">
        <v>0</v>
      </c>
      <c r="AT118" s="22">
        <v>0</v>
      </c>
      <c r="AU118" s="22"/>
      <c r="AV118" s="22"/>
      <c r="AW118" s="22"/>
      <c r="AX118" s="22"/>
      <c r="AY118" s="22"/>
      <c r="AZ118" s="22"/>
      <c r="BA118" s="22"/>
      <c r="BB118" s="22"/>
      <c r="BC118" s="22"/>
      <c r="BD118" s="22"/>
      <c r="BE118" s="22"/>
      <c r="BF118" s="22"/>
      <c r="BG118" s="22"/>
      <c r="BH118" s="22"/>
    </row>
    <row r="119" spans="3:60" hidden="1">
      <c r="C119" s="21" t="s">
        <v>126</v>
      </c>
      <c r="D119" s="21" t="s">
        <v>116</v>
      </c>
      <c r="E119" s="22">
        <v>0</v>
      </c>
      <c r="F119" s="22">
        <v>0</v>
      </c>
      <c r="G119" s="22">
        <v>0</v>
      </c>
      <c r="H119" s="22">
        <v>0</v>
      </c>
      <c r="I119" s="22">
        <v>0</v>
      </c>
      <c r="J119" s="22">
        <v>0</v>
      </c>
      <c r="K119" s="22">
        <v>0</v>
      </c>
      <c r="L119" s="22">
        <v>0</v>
      </c>
      <c r="M119" s="22">
        <v>0</v>
      </c>
      <c r="N119" s="22">
        <v>0</v>
      </c>
      <c r="O119" s="22">
        <v>0</v>
      </c>
      <c r="P119" s="22">
        <v>0</v>
      </c>
      <c r="Q119" s="22">
        <v>0</v>
      </c>
      <c r="R119" s="22">
        <v>0</v>
      </c>
      <c r="S119" s="23"/>
      <c r="T119" s="23"/>
      <c r="U119" s="23"/>
      <c r="V119" s="23"/>
      <c r="W119" s="23"/>
      <c r="X119" s="23"/>
      <c r="Y119" s="23"/>
      <c r="Z119" s="23"/>
      <c r="AA119" s="23"/>
      <c r="AB119" s="23"/>
      <c r="AC119" s="23"/>
      <c r="AD119" s="23"/>
      <c r="AE119" s="23"/>
      <c r="AF119" s="23"/>
      <c r="AG119" s="22">
        <v>0</v>
      </c>
      <c r="AH119" s="22">
        <v>0</v>
      </c>
      <c r="AI119" s="22">
        <v>0</v>
      </c>
      <c r="AJ119" s="22">
        <v>0</v>
      </c>
      <c r="AK119" s="22">
        <v>0</v>
      </c>
      <c r="AL119" s="22">
        <v>0</v>
      </c>
      <c r="AM119" s="22">
        <v>0</v>
      </c>
      <c r="AN119" s="22">
        <v>0</v>
      </c>
      <c r="AO119" s="22">
        <v>0</v>
      </c>
      <c r="AP119" s="22">
        <v>0</v>
      </c>
      <c r="AQ119" s="22">
        <v>0</v>
      </c>
      <c r="AR119" s="22">
        <v>0</v>
      </c>
      <c r="AS119" s="22">
        <v>0</v>
      </c>
      <c r="AT119" s="22">
        <v>0</v>
      </c>
      <c r="AU119" s="22"/>
      <c r="AV119" s="22"/>
      <c r="AW119" s="22"/>
      <c r="AX119" s="22"/>
      <c r="AY119" s="22"/>
      <c r="AZ119" s="22"/>
      <c r="BA119" s="22"/>
      <c r="BB119" s="22"/>
      <c r="BC119" s="22"/>
      <c r="BD119" s="22"/>
      <c r="BE119" s="22"/>
      <c r="BF119" s="22"/>
      <c r="BG119" s="22"/>
      <c r="BH119" s="22"/>
    </row>
    <row r="120" spans="3:60" hidden="1">
      <c r="C120" s="21" t="s">
        <v>126</v>
      </c>
      <c r="D120" s="21" t="s">
        <v>117</v>
      </c>
      <c r="E120" s="22">
        <v>0</v>
      </c>
      <c r="F120" s="22">
        <v>0</v>
      </c>
      <c r="G120" s="22">
        <v>0</v>
      </c>
      <c r="H120" s="22">
        <v>0</v>
      </c>
      <c r="I120" s="22">
        <v>0</v>
      </c>
      <c r="J120" s="22">
        <v>0</v>
      </c>
      <c r="K120" s="22">
        <v>0</v>
      </c>
      <c r="L120" s="22">
        <v>0</v>
      </c>
      <c r="M120" s="22">
        <v>0</v>
      </c>
      <c r="N120" s="22">
        <v>0</v>
      </c>
      <c r="O120" s="22">
        <v>0</v>
      </c>
      <c r="P120" s="22">
        <v>0</v>
      </c>
      <c r="Q120" s="22">
        <v>0</v>
      </c>
      <c r="R120" s="22">
        <v>0</v>
      </c>
      <c r="S120" s="23"/>
      <c r="T120" s="23"/>
      <c r="U120" s="23"/>
      <c r="V120" s="23"/>
      <c r="W120" s="23"/>
      <c r="X120" s="23"/>
      <c r="Y120" s="23"/>
      <c r="Z120" s="23"/>
      <c r="AA120" s="23"/>
      <c r="AB120" s="23"/>
      <c r="AC120" s="23"/>
      <c r="AD120" s="23"/>
      <c r="AE120" s="23"/>
      <c r="AF120" s="23"/>
      <c r="AG120" s="22">
        <v>0</v>
      </c>
      <c r="AH120" s="22">
        <v>0</v>
      </c>
      <c r="AI120" s="22">
        <v>0</v>
      </c>
      <c r="AJ120" s="22">
        <v>0</v>
      </c>
      <c r="AK120" s="22">
        <v>0</v>
      </c>
      <c r="AL120" s="22">
        <v>0</v>
      </c>
      <c r="AM120" s="22">
        <v>0</v>
      </c>
      <c r="AN120" s="22">
        <v>0</v>
      </c>
      <c r="AO120" s="22">
        <v>0</v>
      </c>
      <c r="AP120" s="22">
        <v>0</v>
      </c>
      <c r="AQ120" s="22">
        <v>0</v>
      </c>
      <c r="AR120" s="22">
        <v>0</v>
      </c>
      <c r="AS120" s="22">
        <v>0</v>
      </c>
      <c r="AT120" s="22">
        <v>0</v>
      </c>
      <c r="AU120" s="22"/>
      <c r="AV120" s="22"/>
      <c r="AW120" s="22"/>
      <c r="AX120" s="22"/>
      <c r="AY120" s="22"/>
      <c r="AZ120" s="22"/>
      <c r="BA120" s="22"/>
      <c r="BB120" s="22"/>
      <c r="BC120" s="22"/>
      <c r="BD120" s="22"/>
      <c r="BE120" s="22"/>
      <c r="BF120" s="22"/>
      <c r="BG120" s="22"/>
      <c r="BH120" s="22"/>
    </row>
    <row r="121" spans="3:60" hidden="1">
      <c r="C121" s="21" t="s">
        <v>126</v>
      </c>
      <c r="D121" s="21" t="s">
        <v>118</v>
      </c>
      <c r="E121" s="22">
        <v>9825</v>
      </c>
      <c r="F121" s="22">
        <v>10858</v>
      </c>
      <c r="G121" s="22">
        <v>10133</v>
      </c>
      <c r="H121" s="22">
        <v>10471</v>
      </c>
      <c r="I121" s="22">
        <v>11455</v>
      </c>
      <c r="J121" s="22">
        <v>11619</v>
      </c>
      <c r="K121" s="22">
        <v>12132</v>
      </c>
      <c r="L121" s="22">
        <v>12983</v>
      </c>
      <c r="M121" s="22">
        <v>12204</v>
      </c>
      <c r="N121" s="22">
        <v>12599</v>
      </c>
      <c r="O121" s="22">
        <v>13285</v>
      </c>
      <c r="P121" s="22">
        <v>13277</v>
      </c>
      <c r="Q121" s="22">
        <v>13325</v>
      </c>
      <c r="R121" s="22">
        <v>13102</v>
      </c>
      <c r="S121" s="23"/>
      <c r="T121" s="23"/>
      <c r="U121" s="23"/>
      <c r="V121" s="23"/>
      <c r="W121" s="23"/>
      <c r="X121" s="23"/>
      <c r="Y121" s="23"/>
      <c r="Z121" s="23"/>
      <c r="AA121" s="23"/>
      <c r="AB121" s="23"/>
      <c r="AC121" s="23"/>
      <c r="AD121" s="23"/>
      <c r="AE121" s="23"/>
      <c r="AF121" s="23"/>
      <c r="AG121" s="22">
        <v>3074236</v>
      </c>
      <c r="AH121" s="22">
        <v>3374185</v>
      </c>
      <c r="AI121" s="22">
        <v>3227046</v>
      </c>
      <c r="AJ121" s="22">
        <v>3109484</v>
      </c>
      <c r="AK121" s="22">
        <v>3660979</v>
      </c>
      <c r="AL121" s="22">
        <v>3634518</v>
      </c>
      <c r="AM121" s="22">
        <v>3702410</v>
      </c>
      <c r="AN121" s="22">
        <v>4178158</v>
      </c>
      <c r="AO121" s="22">
        <v>3956835</v>
      </c>
      <c r="AP121" s="22">
        <v>4345004</v>
      </c>
      <c r="AQ121" s="22">
        <v>4660243</v>
      </c>
      <c r="AR121" s="22">
        <v>4482372</v>
      </c>
      <c r="AS121" s="22">
        <v>3830672</v>
      </c>
      <c r="AT121" s="22">
        <v>4207867</v>
      </c>
      <c r="AU121" s="22"/>
      <c r="AV121" s="22"/>
      <c r="AW121" s="22"/>
      <c r="AX121" s="22"/>
      <c r="AY121" s="22"/>
      <c r="AZ121" s="22"/>
      <c r="BA121" s="22"/>
      <c r="BB121" s="22"/>
      <c r="BC121" s="22"/>
      <c r="BD121" s="22"/>
      <c r="BE121" s="22"/>
      <c r="BF121" s="22"/>
      <c r="BG121" s="22"/>
      <c r="BH121" s="22"/>
    </row>
    <row r="122" spans="3:60" hidden="1">
      <c r="C122" s="21" t="s">
        <v>127</v>
      </c>
      <c r="D122" s="21" t="s">
        <v>107</v>
      </c>
      <c r="E122" s="22">
        <v>180</v>
      </c>
      <c r="F122" s="22">
        <v>206</v>
      </c>
      <c r="G122" s="22">
        <v>185</v>
      </c>
      <c r="H122" s="22">
        <v>204</v>
      </c>
      <c r="I122" s="22">
        <v>210</v>
      </c>
      <c r="J122" s="22">
        <v>238</v>
      </c>
      <c r="K122" s="22">
        <v>242</v>
      </c>
      <c r="L122" s="22">
        <v>242</v>
      </c>
      <c r="M122" s="22">
        <v>243</v>
      </c>
      <c r="N122" s="22">
        <v>266</v>
      </c>
      <c r="O122" s="22">
        <v>270</v>
      </c>
      <c r="P122" s="22">
        <v>248</v>
      </c>
      <c r="Q122" s="22">
        <v>257</v>
      </c>
      <c r="R122" s="22">
        <v>280</v>
      </c>
      <c r="S122" s="23">
        <v>236.17</v>
      </c>
      <c r="T122" s="23">
        <v>211.7</v>
      </c>
      <c r="U122" s="23">
        <v>220.03</v>
      </c>
      <c r="V122" s="23">
        <v>214.12</v>
      </c>
      <c r="W122" s="23">
        <v>239.43</v>
      </c>
      <c r="X122" s="23">
        <v>202.99</v>
      </c>
      <c r="Y122" s="23">
        <v>217.95</v>
      </c>
      <c r="Z122" s="23">
        <v>228.9</v>
      </c>
      <c r="AA122" s="23">
        <v>240.56</v>
      </c>
      <c r="AB122" s="23">
        <v>241.15</v>
      </c>
      <c r="AC122" s="23">
        <v>218.22</v>
      </c>
      <c r="AD122" s="23">
        <v>243.76</v>
      </c>
      <c r="AE122" s="23">
        <v>229.89</v>
      </c>
      <c r="AF122" s="23">
        <v>240.51</v>
      </c>
      <c r="AG122" s="22">
        <v>42510</v>
      </c>
      <c r="AH122" s="22">
        <v>43610</v>
      </c>
      <c r="AI122" s="22">
        <v>40705</v>
      </c>
      <c r="AJ122" s="22">
        <v>43680</v>
      </c>
      <c r="AK122" s="22">
        <v>50280</v>
      </c>
      <c r="AL122" s="22">
        <v>48311</v>
      </c>
      <c r="AM122" s="22">
        <v>52745</v>
      </c>
      <c r="AN122" s="22">
        <v>55393</v>
      </c>
      <c r="AO122" s="22">
        <v>58455</v>
      </c>
      <c r="AP122" s="22">
        <v>64145</v>
      </c>
      <c r="AQ122" s="22">
        <v>58920</v>
      </c>
      <c r="AR122" s="22">
        <v>60452</v>
      </c>
      <c r="AS122" s="22">
        <v>59081</v>
      </c>
      <c r="AT122" s="22">
        <v>67343</v>
      </c>
      <c r="AU122" s="22"/>
      <c r="AV122" s="22"/>
      <c r="AW122" s="22"/>
      <c r="AX122" s="22"/>
      <c r="AY122" s="22"/>
      <c r="AZ122" s="22"/>
      <c r="BA122" s="22"/>
      <c r="BB122" s="22"/>
      <c r="BC122" s="22"/>
      <c r="BD122" s="22"/>
      <c r="BE122" s="22"/>
      <c r="BF122" s="22"/>
      <c r="BG122" s="22"/>
      <c r="BH122" s="22"/>
    </row>
    <row r="123" spans="3:60" hidden="1">
      <c r="C123" s="21" t="s">
        <v>127</v>
      </c>
      <c r="D123" s="21" t="s">
        <v>108</v>
      </c>
      <c r="E123" s="22">
        <v>0</v>
      </c>
      <c r="F123" s="22">
        <v>0</v>
      </c>
      <c r="G123" s="22">
        <v>0</v>
      </c>
      <c r="H123" s="22">
        <v>0</v>
      </c>
      <c r="I123" s="22">
        <v>0</v>
      </c>
      <c r="J123" s="22">
        <v>0</v>
      </c>
      <c r="K123" s="22">
        <v>0</v>
      </c>
      <c r="L123" s="22">
        <v>0</v>
      </c>
      <c r="M123" s="22">
        <v>0</v>
      </c>
      <c r="N123" s="22">
        <v>0</v>
      </c>
      <c r="O123" s="22">
        <v>0</v>
      </c>
      <c r="P123" s="22">
        <v>0</v>
      </c>
      <c r="Q123" s="22">
        <v>0</v>
      </c>
      <c r="R123" s="22">
        <v>0</v>
      </c>
      <c r="S123" s="23"/>
      <c r="T123" s="23"/>
      <c r="U123" s="23"/>
      <c r="V123" s="23"/>
      <c r="W123" s="23"/>
      <c r="X123" s="23"/>
      <c r="Y123" s="23"/>
      <c r="Z123" s="23"/>
      <c r="AA123" s="23"/>
      <c r="AB123" s="23"/>
      <c r="AC123" s="23"/>
      <c r="AD123" s="23"/>
      <c r="AE123" s="23"/>
      <c r="AF123" s="23"/>
      <c r="AG123" s="22">
        <v>1500</v>
      </c>
      <c r="AH123" s="22">
        <v>1500</v>
      </c>
      <c r="AI123" s="22">
        <v>3180</v>
      </c>
      <c r="AJ123" s="22">
        <v>2880</v>
      </c>
      <c r="AK123" s="22">
        <v>2980</v>
      </c>
      <c r="AL123" s="22">
        <v>2100</v>
      </c>
      <c r="AM123" s="22">
        <v>2160</v>
      </c>
      <c r="AN123" s="22">
        <v>2246</v>
      </c>
      <c r="AO123" s="22">
        <v>2246</v>
      </c>
      <c r="AP123" s="22">
        <v>0</v>
      </c>
      <c r="AQ123" s="22">
        <v>0</v>
      </c>
      <c r="AR123" s="22">
        <v>0</v>
      </c>
      <c r="AS123" s="22">
        <v>0</v>
      </c>
      <c r="AT123" s="22">
        <v>0</v>
      </c>
      <c r="AU123" s="22"/>
      <c r="AV123" s="22"/>
      <c r="AW123" s="22"/>
      <c r="AX123" s="22"/>
      <c r="AY123" s="22"/>
      <c r="AZ123" s="22"/>
      <c r="BA123" s="22"/>
      <c r="BB123" s="22"/>
      <c r="BC123" s="22"/>
      <c r="BD123" s="22"/>
      <c r="BE123" s="22"/>
      <c r="BF123" s="22"/>
      <c r="BG123" s="22"/>
      <c r="BH123" s="22"/>
    </row>
    <row r="124" spans="3:60" hidden="1">
      <c r="C124" s="21" t="s">
        <v>127</v>
      </c>
      <c r="D124" s="21" t="s">
        <v>109</v>
      </c>
      <c r="E124" s="22">
        <v>23</v>
      </c>
      <c r="F124" s="22">
        <v>21</v>
      </c>
      <c r="G124" s="22">
        <v>21</v>
      </c>
      <c r="H124" s="22">
        <v>0</v>
      </c>
      <c r="I124" s="22">
        <v>0</v>
      </c>
      <c r="J124" s="22">
        <v>0</v>
      </c>
      <c r="K124" s="22">
        <v>0</v>
      </c>
      <c r="L124" s="22">
        <v>0</v>
      </c>
      <c r="M124" s="22">
        <v>0</v>
      </c>
      <c r="N124" s="22">
        <v>0</v>
      </c>
      <c r="O124" s="22">
        <v>0</v>
      </c>
      <c r="P124" s="22">
        <v>0</v>
      </c>
      <c r="Q124" s="22">
        <v>0</v>
      </c>
      <c r="R124" s="22">
        <v>0</v>
      </c>
      <c r="S124" s="23">
        <v>400</v>
      </c>
      <c r="T124" s="23">
        <v>250</v>
      </c>
      <c r="U124" s="23">
        <v>240</v>
      </c>
      <c r="V124" s="23"/>
      <c r="W124" s="23"/>
      <c r="X124" s="23"/>
      <c r="Y124" s="23"/>
      <c r="Z124" s="23"/>
      <c r="AA124" s="23"/>
      <c r="AB124" s="23"/>
      <c r="AC124" s="23"/>
      <c r="AD124" s="23"/>
      <c r="AE124" s="23"/>
      <c r="AF124" s="23"/>
      <c r="AG124" s="22">
        <v>9200</v>
      </c>
      <c r="AH124" s="22">
        <v>5250</v>
      </c>
      <c r="AI124" s="22">
        <v>5040</v>
      </c>
      <c r="AJ124" s="22">
        <v>0</v>
      </c>
      <c r="AK124" s="22">
        <v>0</v>
      </c>
      <c r="AL124" s="22">
        <v>0</v>
      </c>
      <c r="AM124" s="22">
        <v>0</v>
      </c>
      <c r="AN124" s="22">
        <v>0</v>
      </c>
      <c r="AO124" s="22">
        <v>0</v>
      </c>
      <c r="AP124" s="22">
        <v>0</v>
      </c>
      <c r="AQ124" s="22">
        <v>0</v>
      </c>
      <c r="AR124" s="22">
        <v>0</v>
      </c>
      <c r="AS124" s="22">
        <v>0</v>
      </c>
      <c r="AT124" s="22">
        <v>0</v>
      </c>
      <c r="AU124" s="22"/>
      <c r="AV124" s="22"/>
      <c r="AW124" s="22"/>
      <c r="AX124" s="22"/>
      <c r="AY124" s="22"/>
      <c r="AZ124" s="22"/>
      <c r="BA124" s="22"/>
      <c r="BB124" s="22"/>
      <c r="BC124" s="22"/>
      <c r="BD124" s="22"/>
      <c r="BE124" s="22"/>
      <c r="BF124" s="22"/>
      <c r="BG124" s="22"/>
      <c r="BH124" s="22"/>
    </row>
    <row r="125" spans="3:60" hidden="1">
      <c r="C125" s="21" t="s">
        <v>127</v>
      </c>
      <c r="D125" s="21" t="s">
        <v>110</v>
      </c>
      <c r="E125" s="22">
        <v>1284</v>
      </c>
      <c r="F125" s="22">
        <v>1306</v>
      </c>
      <c r="G125" s="22">
        <v>1188</v>
      </c>
      <c r="H125" s="22">
        <v>1169</v>
      </c>
      <c r="I125" s="22">
        <v>1201</v>
      </c>
      <c r="J125" s="22">
        <v>1255</v>
      </c>
      <c r="K125" s="22">
        <v>1395</v>
      </c>
      <c r="L125" s="22">
        <v>1391</v>
      </c>
      <c r="M125" s="22">
        <v>1422</v>
      </c>
      <c r="N125" s="22">
        <v>1604</v>
      </c>
      <c r="O125" s="22">
        <v>1346</v>
      </c>
      <c r="P125" s="22">
        <v>1323</v>
      </c>
      <c r="Q125" s="22">
        <v>1449</v>
      </c>
      <c r="R125" s="22">
        <v>1515</v>
      </c>
      <c r="S125" s="23">
        <v>182.71</v>
      </c>
      <c r="T125" s="23">
        <v>190.54</v>
      </c>
      <c r="U125" s="23">
        <v>220.34</v>
      </c>
      <c r="V125" s="23">
        <v>215.89</v>
      </c>
      <c r="W125" s="23">
        <v>215.37</v>
      </c>
      <c r="X125" s="23">
        <v>221.75</v>
      </c>
      <c r="Y125" s="23">
        <v>231.68</v>
      </c>
      <c r="Z125" s="23">
        <v>240.76</v>
      </c>
      <c r="AA125" s="23">
        <v>250.62</v>
      </c>
      <c r="AB125" s="23">
        <v>262.70999999999998</v>
      </c>
      <c r="AC125" s="23">
        <v>278.13</v>
      </c>
      <c r="AD125" s="23">
        <v>261.26</v>
      </c>
      <c r="AE125" s="23">
        <v>243.56</v>
      </c>
      <c r="AF125" s="23">
        <v>251.37</v>
      </c>
      <c r="AG125" s="22">
        <v>234600</v>
      </c>
      <c r="AH125" s="22">
        <v>248840</v>
      </c>
      <c r="AI125" s="22">
        <v>261760</v>
      </c>
      <c r="AJ125" s="22">
        <v>252370</v>
      </c>
      <c r="AK125" s="22">
        <v>258660</v>
      </c>
      <c r="AL125" s="22">
        <v>278300</v>
      </c>
      <c r="AM125" s="22">
        <v>323200</v>
      </c>
      <c r="AN125" s="22">
        <v>334891</v>
      </c>
      <c r="AO125" s="22">
        <v>356380</v>
      </c>
      <c r="AP125" s="22">
        <v>421381</v>
      </c>
      <c r="AQ125" s="22">
        <v>374357</v>
      </c>
      <c r="AR125" s="22">
        <v>345641</v>
      </c>
      <c r="AS125" s="22">
        <v>352913</v>
      </c>
      <c r="AT125" s="22">
        <v>380831</v>
      </c>
      <c r="AU125" s="22"/>
      <c r="AV125" s="22"/>
      <c r="AW125" s="22"/>
      <c r="AX125" s="22"/>
      <c r="AY125" s="22"/>
      <c r="AZ125" s="22"/>
      <c r="BA125" s="22"/>
      <c r="BB125" s="22"/>
      <c r="BC125" s="22"/>
      <c r="BD125" s="22"/>
      <c r="BE125" s="22"/>
      <c r="BF125" s="22"/>
      <c r="BG125" s="22"/>
      <c r="BH125" s="22"/>
    </row>
    <row r="126" spans="3:60" hidden="1">
      <c r="C126" s="21" t="s">
        <v>127</v>
      </c>
      <c r="D126" s="21" t="s">
        <v>111</v>
      </c>
      <c r="E126" s="22">
        <v>1288</v>
      </c>
      <c r="F126" s="22">
        <v>1377</v>
      </c>
      <c r="G126" s="22">
        <v>1269</v>
      </c>
      <c r="H126" s="22">
        <v>1334</v>
      </c>
      <c r="I126" s="22">
        <v>1706</v>
      </c>
      <c r="J126" s="22">
        <v>1671</v>
      </c>
      <c r="K126" s="22">
        <v>1887</v>
      </c>
      <c r="L126" s="22">
        <v>2172</v>
      </c>
      <c r="M126" s="22">
        <v>2200</v>
      </c>
      <c r="N126" s="22">
        <v>2774</v>
      </c>
      <c r="O126" s="22">
        <v>2520</v>
      </c>
      <c r="P126" s="22">
        <v>2409</v>
      </c>
      <c r="Q126" s="22">
        <v>2604</v>
      </c>
      <c r="R126" s="22">
        <v>3010</v>
      </c>
      <c r="S126" s="23">
        <v>283.39999999999998</v>
      </c>
      <c r="T126" s="23">
        <v>273.72000000000003</v>
      </c>
      <c r="U126" s="23">
        <v>259.14</v>
      </c>
      <c r="V126" s="23">
        <v>243.8</v>
      </c>
      <c r="W126" s="23">
        <v>268.2</v>
      </c>
      <c r="X126" s="23">
        <v>253.46</v>
      </c>
      <c r="Y126" s="23">
        <v>276.69</v>
      </c>
      <c r="Z126" s="23">
        <v>288.73</v>
      </c>
      <c r="AA126" s="23">
        <v>300.95</v>
      </c>
      <c r="AB126" s="23">
        <v>312.89999999999998</v>
      </c>
      <c r="AC126" s="23">
        <v>326.51</v>
      </c>
      <c r="AD126" s="23">
        <v>317.98</v>
      </c>
      <c r="AE126" s="23">
        <v>261.52</v>
      </c>
      <c r="AF126" s="23">
        <v>278.45</v>
      </c>
      <c r="AG126" s="22">
        <v>365020</v>
      </c>
      <c r="AH126" s="22">
        <v>376910</v>
      </c>
      <c r="AI126" s="22">
        <v>328850</v>
      </c>
      <c r="AJ126" s="22">
        <v>325230</v>
      </c>
      <c r="AK126" s="22">
        <v>457552</v>
      </c>
      <c r="AL126" s="22">
        <v>423540</v>
      </c>
      <c r="AM126" s="22">
        <v>522105</v>
      </c>
      <c r="AN126" s="22">
        <v>627117</v>
      </c>
      <c r="AO126" s="22">
        <v>662085</v>
      </c>
      <c r="AP126" s="22">
        <v>867987</v>
      </c>
      <c r="AQ126" s="22">
        <v>822794</v>
      </c>
      <c r="AR126" s="22">
        <v>766002</v>
      </c>
      <c r="AS126" s="22">
        <v>681007</v>
      </c>
      <c r="AT126" s="22">
        <v>838144</v>
      </c>
      <c r="AU126" s="22"/>
      <c r="AV126" s="22"/>
      <c r="AW126" s="22"/>
      <c r="AX126" s="22"/>
      <c r="AY126" s="22"/>
      <c r="AZ126" s="22"/>
      <c r="BA126" s="22"/>
      <c r="BB126" s="22"/>
      <c r="BC126" s="22"/>
      <c r="BD126" s="22"/>
      <c r="BE126" s="22"/>
      <c r="BF126" s="22"/>
      <c r="BG126" s="22"/>
      <c r="BH126" s="22"/>
    </row>
    <row r="127" spans="3:60" hidden="1">
      <c r="C127" s="21" t="s">
        <v>127</v>
      </c>
      <c r="D127" s="21" t="s">
        <v>112</v>
      </c>
      <c r="E127" s="22">
        <v>2572</v>
      </c>
      <c r="F127" s="22">
        <v>2683</v>
      </c>
      <c r="G127" s="22">
        <v>2457</v>
      </c>
      <c r="H127" s="22">
        <v>2503</v>
      </c>
      <c r="I127" s="22">
        <v>2907</v>
      </c>
      <c r="J127" s="22">
        <v>2926</v>
      </c>
      <c r="K127" s="22">
        <v>3282</v>
      </c>
      <c r="L127" s="22">
        <v>3563</v>
      </c>
      <c r="M127" s="22">
        <v>3622</v>
      </c>
      <c r="N127" s="22">
        <v>4378</v>
      </c>
      <c r="O127" s="22">
        <v>3866</v>
      </c>
      <c r="P127" s="22">
        <v>3732</v>
      </c>
      <c r="Q127" s="22">
        <v>4053</v>
      </c>
      <c r="R127" s="22">
        <v>4525</v>
      </c>
      <c r="S127" s="23">
        <v>233.13</v>
      </c>
      <c r="T127" s="23">
        <v>233.23</v>
      </c>
      <c r="U127" s="23">
        <v>240.38</v>
      </c>
      <c r="V127" s="23">
        <v>230.76</v>
      </c>
      <c r="W127" s="23">
        <v>246.37</v>
      </c>
      <c r="X127" s="23">
        <v>239.86</v>
      </c>
      <c r="Y127" s="23">
        <v>257.56</v>
      </c>
      <c r="Z127" s="23">
        <v>270</v>
      </c>
      <c r="AA127" s="23">
        <v>281.19</v>
      </c>
      <c r="AB127" s="23">
        <v>294.51</v>
      </c>
      <c r="AC127" s="23">
        <v>309.66000000000003</v>
      </c>
      <c r="AD127" s="23">
        <v>297.87</v>
      </c>
      <c r="AE127" s="23">
        <v>255.1</v>
      </c>
      <c r="AF127" s="23">
        <v>269.39</v>
      </c>
      <c r="AG127" s="22">
        <v>599620</v>
      </c>
      <c r="AH127" s="22">
        <v>625750</v>
      </c>
      <c r="AI127" s="22">
        <v>590610</v>
      </c>
      <c r="AJ127" s="22">
        <v>577600</v>
      </c>
      <c r="AK127" s="22">
        <v>716212</v>
      </c>
      <c r="AL127" s="22">
        <v>701840</v>
      </c>
      <c r="AM127" s="22">
        <v>845305</v>
      </c>
      <c r="AN127" s="22">
        <v>962008</v>
      </c>
      <c r="AO127" s="22">
        <v>1018465</v>
      </c>
      <c r="AP127" s="22">
        <v>1289368</v>
      </c>
      <c r="AQ127" s="22">
        <v>1197151</v>
      </c>
      <c r="AR127" s="22">
        <v>1111643</v>
      </c>
      <c r="AS127" s="22">
        <v>1033920</v>
      </c>
      <c r="AT127" s="22">
        <v>1218975</v>
      </c>
      <c r="AU127" s="22"/>
      <c r="AV127" s="22"/>
      <c r="AW127" s="22"/>
      <c r="AX127" s="22"/>
      <c r="AY127" s="22"/>
      <c r="AZ127" s="22"/>
      <c r="BA127" s="22"/>
      <c r="BB127" s="22"/>
      <c r="BC127" s="22"/>
      <c r="BD127" s="22"/>
      <c r="BE127" s="22"/>
      <c r="BF127" s="22"/>
      <c r="BG127" s="22"/>
      <c r="BH127" s="22"/>
    </row>
    <row r="128" spans="3:60" hidden="1">
      <c r="C128" s="21" t="s">
        <v>127</v>
      </c>
      <c r="D128" s="21" t="s">
        <v>113</v>
      </c>
      <c r="E128" s="22">
        <v>2775</v>
      </c>
      <c r="F128" s="22">
        <v>2910</v>
      </c>
      <c r="G128" s="22">
        <v>2663</v>
      </c>
      <c r="H128" s="22">
        <v>2707</v>
      </c>
      <c r="I128" s="22">
        <v>3117</v>
      </c>
      <c r="J128" s="22">
        <v>3164</v>
      </c>
      <c r="K128" s="22">
        <v>3524</v>
      </c>
      <c r="L128" s="22">
        <v>3805</v>
      </c>
      <c r="M128" s="22">
        <v>3865</v>
      </c>
      <c r="N128" s="22">
        <v>4644</v>
      </c>
      <c r="O128" s="22">
        <v>4136</v>
      </c>
      <c r="P128" s="22">
        <v>3980</v>
      </c>
      <c r="Q128" s="22">
        <v>4310</v>
      </c>
      <c r="R128" s="22">
        <v>4805</v>
      </c>
      <c r="S128" s="23">
        <v>235.25</v>
      </c>
      <c r="T128" s="23">
        <v>232.34</v>
      </c>
      <c r="U128" s="23">
        <v>240.16</v>
      </c>
      <c r="V128" s="23">
        <v>230.57</v>
      </c>
      <c r="W128" s="23">
        <v>246.86</v>
      </c>
      <c r="X128" s="23">
        <v>237.75</v>
      </c>
      <c r="Y128" s="23">
        <v>255.45</v>
      </c>
      <c r="Z128" s="23">
        <v>267.98</v>
      </c>
      <c r="AA128" s="23">
        <v>279.22000000000003</v>
      </c>
      <c r="AB128" s="23">
        <v>291.45</v>
      </c>
      <c r="AC128" s="23">
        <v>303.69</v>
      </c>
      <c r="AD128" s="23">
        <v>294.5</v>
      </c>
      <c r="AE128" s="23">
        <v>253.6</v>
      </c>
      <c r="AF128" s="23">
        <v>267.7</v>
      </c>
      <c r="AG128" s="22">
        <v>652830</v>
      </c>
      <c r="AH128" s="22">
        <v>676110</v>
      </c>
      <c r="AI128" s="22">
        <v>639535</v>
      </c>
      <c r="AJ128" s="22">
        <v>624160</v>
      </c>
      <c r="AK128" s="22">
        <v>769472</v>
      </c>
      <c r="AL128" s="22">
        <v>752251</v>
      </c>
      <c r="AM128" s="22">
        <v>900210</v>
      </c>
      <c r="AN128" s="22">
        <v>1019647</v>
      </c>
      <c r="AO128" s="22">
        <v>1079166</v>
      </c>
      <c r="AP128" s="22">
        <v>1353513</v>
      </c>
      <c r="AQ128" s="22">
        <v>1256071</v>
      </c>
      <c r="AR128" s="22">
        <v>1172095</v>
      </c>
      <c r="AS128" s="22">
        <v>1093001</v>
      </c>
      <c r="AT128" s="22">
        <v>1286318</v>
      </c>
      <c r="AU128" s="22"/>
      <c r="AV128" s="22"/>
      <c r="AW128" s="22"/>
      <c r="AX128" s="22"/>
      <c r="AY128" s="22"/>
      <c r="AZ128" s="22"/>
      <c r="BA128" s="22"/>
      <c r="BB128" s="22"/>
      <c r="BC128" s="22"/>
      <c r="BD128" s="22"/>
      <c r="BE128" s="22"/>
      <c r="BF128" s="22"/>
      <c r="BG128" s="22"/>
      <c r="BH128" s="22"/>
    </row>
    <row r="129" spans="3:60" hidden="1">
      <c r="C129" s="21" t="s">
        <v>127</v>
      </c>
      <c r="D129" s="21" t="s">
        <v>114</v>
      </c>
      <c r="E129" s="22">
        <v>0</v>
      </c>
      <c r="F129" s="22">
        <v>0</v>
      </c>
      <c r="G129" s="22">
        <v>0</v>
      </c>
      <c r="H129" s="22">
        <v>0</v>
      </c>
      <c r="I129" s="22">
        <v>0</v>
      </c>
      <c r="J129" s="22">
        <v>0</v>
      </c>
      <c r="K129" s="22">
        <v>0</v>
      </c>
      <c r="L129" s="22">
        <v>0</v>
      </c>
      <c r="M129" s="22">
        <v>0</v>
      </c>
      <c r="N129" s="22">
        <v>0</v>
      </c>
      <c r="O129" s="22">
        <v>0</v>
      </c>
      <c r="P129" s="22">
        <v>0</v>
      </c>
      <c r="Q129" s="22">
        <v>0</v>
      </c>
      <c r="R129" s="22">
        <v>0</v>
      </c>
      <c r="S129" s="23"/>
      <c r="T129" s="23"/>
      <c r="U129" s="23"/>
      <c r="V129" s="23"/>
      <c r="W129" s="23"/>
      <c r="X129" s="23"/>
      <c r="Y129" s="23"/>
      <c r="Z129" s="23"/>
      <c r="AA129" s="23"/>
      <c r="AB129" s="23"/>
      <c r="AC129" s="23"/>
      <c r="AD129" s="23"/>
      <c r="AE129" s="23"/>
      <c r="AF129" s="23"/>
      <c r="AG129" s="22">
        <v>0</v>
      </c>
      <c r="AH129" s="22">
        <v>0</v>
      </c>
      <c r="AI129" s="22">
        <v>0</v>
      </c>
      <c r="AJ129" s="22">
        <v>0</v>
      </c>
      <c r="AK129" s="22">
        <v>0</v>
      </c>
      <c r="AL129" s="22">
        <v>0</v>
      </c>
      <c r="AM129" s="22">
        <v>0</v>
      </c>
      <c r="AN129" s="22">
        <v>0</v>
      </c>
      <c r="AO129" s="22">
        <v>0</v>
      </c>
      <c r="AP129" s="22">
        <v>0</v>
      </c>
      <c r="AQ129" s="22">
        <v>0</v>
      </c>
      <c r="AR129" s="22">
        <v>0</v>
      </c>
      <c r="AS129" s="22">
        <v>0</v>
      </c>
      <c r="AT129" s="22">
        <v>0</v>
      </c>
      <c r="AU129" s="22"/>
      <c r="AV129" s="22"/>
      <c r="AW129" s="22"/>
      <c r="AX129" s="22"/>
      <c r="AY129" s="22"/>
      <c r="AZ129" s="22"/>
      <c r="BA129" s="22"/>
      <c r="BB129" s="22"/>
      <c r="BC129" s="22"/>
      <c r="BD129" s="22"/>
      <c r="BE129" s="22"/>
      <c r="BF129" s="22"/>
      <c r="BG129" s="22"/>
      <c r="BH129" s="22"/>
    </row>
    <row r="130" spans="3:60" hidden="1">
      <c r="C130" s="21" t="s">
        <v>127</v>
      </c>
      <c r="D130" s="21" t="s">
        <v>115</v>
      </c>
      <c r="E130" s="22">
        <v>0</v>
      </c>
      <c r="F130" s="22">
        <v>0</v>
      </c>
      <c r="G130" s="22">
        <v>0</v>
      </c>
      <c r="H130" s="22">
        <v>0</v>
      </c>
      <c r="I130" s="22">
        <v>0</v>
      </c>
      <c r="J130" s="22">
        <v>0</v>
      </c>
      <c r="K130" s="22">
        <v>0</v>
      </c>
      <c r="L130" s="22">
        <v>0</v>
      </c>
      <c r="M130" s="22">
        <v>0</v>
      </c>
      <c r="N130" s="22">
        <v>0</v>
      </c>
      <c r="O130" s="22">
        <v>0</v>
      </c>
      <c r="P130" s="22">
        <v>0</v>
      </c>
      <c r="Q130" s="22">
        <v>0</v>
      </c>
      <c r="R130" s="22">
        <v>0</v>
      </c>
      <c r="S130" s="23"/>
      <c r="T130" s="23"/>
      <c r="U130" s="23"/>
      <c r="V130" s="23"/>
      <c r="W130" s="23"/>
      <c r="X130" s="23"/>
      <c r="Y130" s="23"/>
      <c r="Z130" s="23"/>
      <c r="AA130" s="23"/>
      <c r="AB130" s="23"/>
      <c r="AC130" s="23"/>
      <c r="AD130" s="23"/>
      <c r="AE130" s="23"/>
      <c r="AF130" s="23"/>
      <c r="AG130" s="22">
        <v>0</v>
      </c>
      <c r="AH130" s="22">
        <v>0</v>
      </c>
      <c r="AI130" s="22">
        <v>0</v>
      </c>
      <c r="AJ130" s="22">
        <v>0</v>
      </c>
      <c r="AK130" s="22">
        <v>0</v>
      </c>
      <c r="AL130" s="22">
        <v>0</v>
      </c>
      <c r="AM130" s="22">
        <v>0</v>
      </c>
      <c r="AN130" s="22">
        <v>0</v>
      </c>
      <c r="AO130" s="22">
        <v>0</v>
      </c>
      <c r="AP130" s="22">
        <v>0</v>
      </c>
      <c r="AQ130" s="22">
        <v>0</v>
      </c>
      <c r="AR130" s="22">
        <v>0</v>
      </c>
      <c r="AS130" s="22">
        <v>0</v>
      </c>
      <c r="AT130" s="22">
        <v>0</v>
      </c>
      <c r="AU130" s="22"/>
      <c r="AV130" s="22"/>
      <c r="AW130" s="22"/>
      <c r="AX130" s="22"/>
      <c r="AY130" s="22"/>
      <c r="AZ130" s="22"/>
      <c r="BA130" s="22"/>
      <c r="BB130" s="22"/>
      <c r="BC130" s="22"/>
      <c r="BD130" s="22"/>
      <c r="BE130" s="22"/>
      <c r="BF130" s="22"/>
      <c r="BG130" s="22"/>
      <c r="BH130" s="22"/>
    </row>
    <row r="131" spans="3:60" hidden="1">
      <c r="C131" s="21" t="s">
        <v>127</v>
      </c>
      <c r="D131" s="21" t="s">
        <v>116</v>
      </c>
      <c r="E131" s="22">
        <v>0</v>
      </c>
      <c r="F131" s="22">
        <v>0</v>
      </c>
      <c r="G131" s="22">
        <v>0</v>
      </c>
      <c r="H131" s="22">
        <v>0</v>
      </c>
      <c r="I131" s="22">
        <v>0</v>
      </c>
      <c r="J131" s="22">
        <v>0</v>
      </c>
      <c r="K131" s="22">
        <v>0</v>
      </c>
      <c r="L131" s="22">
        <v>0</v>
      </c>
      <c r="M131" s="22">
        <v>0</v>
      </c>
      <c r="N131" s="22">
        <v>0</v>
      </c>
      <c r="O131" s="22">
        <v>0</v>
      </c>
      <c r="P131" s="22">
        <v>0</v>
      </c>
      <c r="Q131" s="22">
        <v>0</v>
      </c>
      <c r="R131" s="22">
        <v>0</v>
      </c>
      <c r="S131" s="23"/>
      <c r="T131" s="23"/>
      <c r="U131" s="23"/>
      <c r="V131" s="23"/>
      <c r="W131" s="23"/>
      <c r="X131" s="23"/>
      <c r="Y131" s="23"/>
      <c r="Z131" s="23"/>
      <c r="AA131" s="23"/>
      <c r="AB131" s="23"/>
      <c r="AC131" s="23"/>
      <c r="AD131" s="23"/>
      <c r="AE131" s="23"/>
      <c r="AF131" s="23"/>
      <c r="AG131" s="22">
        <v>0</v>
      </c>
      <c r="AH131" s="22">
        <v>0</v>
      </c>
      <c r="AI131" s="22">
        <v>0</v>
      </c>
      <c r="AJ131" s="22">
        <v>0</v>
      </c>
      <c r="AK131" s="22">
        <v>0</v>
      </c>
      <c r="AL131" s="22">
        <v>0</v>
      </c>
      <c r="AM131" s="22">
        <v>0</v>
      </c>
      <c r="AN131" s="22">
        <v>0</v>
      </c>
      <c r="AO131" s="22">
        <v>0</v>
      </c>
      <c r="AP131" s="22">
        <v>0</v>
      </c>
      <c r="AQ131" s="22">
        <v>0</v>
      </c>
      <c r="AR131" s="22">
        <v>0</v>
      </c>
      <c r="AS131" s="22">
        <v>0</v>
      </c>
      <c r="AT131" s="22">
        <v>0</v>
      </c>
      <c r="AU131" s="22"/>
      <c r="AV131" s="22"/>
      <c r="AW131" s="22"/>
      <c r="AX131" s="22"/>
      <c r="AY131" s="22"/>
      <c r="AZ131" s="22"/>
      <c r="BA131" s="22"/>
      <c r="BB131" s="22"/>
      <c r="BC131" s="22"/>
      <c r="BD131" s="22"/>
      <c r="BE131" s="22"/>
      <c r="BF131" s="22"/>
      <c r="BG131" s="22"/>
      <c r="BH131" s="22"/>
    </row>
    <row r="132" spans="3:60" hidden="1">
      <c r="C132" s="21" t="s">
        <v>127</v>
      </c>
      <c r="D132" s="21" t="s">
        <v>117</v>
      </c>
      <c r="E132" s="22">
        <v>0</v>
      </c>
      <c r="F132" s="22">
        <v>0</v>
      </c>
      <c r="G132" s="22">
        <v>0</v>
      </c>
      <c r="H132" s="22">
        <v>0</v>
      </c>
      <c r="I132" s="22">
        <v>0</v>
      </c>
      <c r="J132" s="22">
        <v>0</v>
      </c>
      <c r="K132" s="22">
        <v>0</v>
      </c>
      <c r="L132" s="22">
        <v>0</v>
      </c>
      <c r="M132" s="22">
        <v>0</v>
      </c>
      <c r="N132" s="22">
        <v>0</v>
      </c>
      <c r="O132" s="22">
        <v>0</v>
      </c>
      <c r="P132" s="22">
        <v>0</v>
      </c>
      <c r="Q132" s="22">
        <v>0</v>
      </c>
      <c r="R132" s="22">
        <v>0</v>
      </c>
      <c r="S132" s="23"/>
      <c r="T132" s="23"/>
      <c r="U132" s="23"/>
      <c r="V132" s="23"/>
      <c r="W132" s="23"/>
      <c r="X132" s="23"/>
      <c r="Y132" s="23"/>
      <c r="Z132" s="23"/>
      <c r="AA132" s="23"/>
      <c r="AB132" s="23"/>
      <c r="AC132" s="23"/>
      <c r="AD132" s="23"/>
      <c r="AE132" s="23"/>
      <c r="AF132" s="23"/>
      <c r="AG132" s="22">
        <v>0</v>
      </c>
      <c r="AH132" s="22">
        <v>0</v>
      </c>
      <c r="AI132" s="22">
        <v>0</v>
      </c>
      <c r="AJ132" s="22">
        <v>0</v>
      </c>
      <c r="AK132" s="22">
        <v>0</v>
      </c>
      <c r="AL132" s="22">
        <v>0</v>
      </c>
      <c r="AM132" s="22">
        <v>0</v>
      </c>
      <c r="AN132" s="22">
        <v>0</v>
      </c>
      <c r="AO132" s="22">
        <v>0</v>
      </c>
      <c r="AP132" s="22">
        <v>0</v>
      </c>
      <c r="AQ132" s="22">
        <v>0</v>
      </c>
      <c r="AR132" s="22">
        <v>0</v>
      </c>
      <c r="AS132" s="22">
        <v>0</v>
      </c>
      <c r="AT132" s="22">
        <v>0</v>
      </c>
      <c r="AU132" s="22"/>
      <c r="AV132" s="22"/>
      <c r="AW132" s="22"/>
      <c r="AX132" s="22"/>
      <c r="AY132" s="22"/>
      <c r="AZ132" s="22"/>
      <c r="BA132" s="22"/>
      <c r="BB132" s="22"/>
      <c r="BC132" s="22"/>
      <c r="BD132" s="22"/>
      <c r="BE132" s="22"/>
      <c r="BF132" s="22"/>
      <c r="BG132" s="22"/>
      <c r="BH132" s="22"/>
    </row>
    <row r="133" spans="3:60" hidden="1">
      <c r="C133" s="21" t="s">
        <v>127</v>
      </c>
      <c r="D133" s="21" t="s">
        <v>118</v>
      </c>
      <c r="E133" s="22">
        <v>2775</v>
      </c>
      <c r="F133" s="22">
        <v>2910</v>
      </c>
      <c r="G133" s="22">
        <v>2663</v>
      </c>
      <c r="H133" s="22">
        <v>2707</v>
      </c>
      <c r="I133" s="22">
        <v>3117</v>
      </c>
      <c r="J133" s="22">
        <v>3164</v>
      </c>
      <c r="K133" s="22">
        <v>3524</v>
      </c>
      <c r="L133" s="22">
        <v>3805</v>
      </c>
      <c r="M133" s="22">
        <v>3865</v>
      </c>
      <c r="N133" s="22">
        <v>4644</v>
      </c>
      <c r="O133" s="22">
        <v>4136</v>
      </c>
      <c r="P133" s="22">
        <v>3980</v>
      </c>
      <c r="Q133" s="22">
        <v>4310</v>
      </c>
      <c r="R133" s="22">
        <v>4805</v>
      </c>
      <c r="S133" s="23"/>
      <c r="T133" s="23"/>
      <c r="U133" s="23"/>
      <c r="V133" s="23"/>
      <c r="W133" s="23"/>
      <c r="X133" s="23"/>
      <c r="Y133" s="23"/>
      <c r="Z133" s="23"/>
      <c r="AA133" s="23"/>
      <c r="AB133" s="23"/>
      <c r="AC133" s="23"/>
      <c r="AD133" s="23"/>
      <c r="AE133" s="23"/>
      <c r="AF133" s="23"/>
      <c r="AG133" s="22">
        <v>652830</v>
      </c>
      <c r="AH133" s="22">
        <v>676110</v>
      </c>
      <c r="AI133" s="22">
        <v>639535</v>
      </c>
      <c r="AJ133" s="22">
        <v>624160</v>
      </c>
      <c r="AK133" s="22">
        <v>769472</v>
      </c>
      <c r="AL133" s="22">
        <v>752251</v>
      </c>
      <c r="AM133" s="22">
        <v>900210</v>
      </c>
      <c r="AN133" s="22">
        <v>1019647</v>
      </c>
      <c r="AO133" s="22">
        <v>1079166</v>
      </c>
      <c r="AP133" s="22">
        <v>1353513</v>
      </c>
      <c r="AQ133" s="22">
        <v>1256071</v>
      </c>
      <c r="AR133" s="22">
        <v>1172095</v>
      </c>
      <c r="AS133" s="22">
        <v>1093001</v>
      </c>
      <c r="AT133" s="22">
        <v>1286318</v>
      </c>
      <c r="AU133" s="22"/>
      <c r="AV133" s="22"/>
      <c r="AW133" s="22"/>
      <c r="AX133" s="22"/>
      <c r="AY133" s="22"/>
      <c r="AZ133" s="22"/>
      <c r="BA133" s="22"/>
      <c r="BB133" s="22"/>
      <c r="BC133" s="22"/>
      <c r="BD133" s="22"/>
      <c r="BE133" s="22"/>
      <c r="BF133" s="22"/>
      <c r="BG133" s="22"/>
      <c r="BH133" s="22"/>
    </row>
    <row r="134" spans="3:60" hidden="1">
      <c r="C134" s="21" t="s">
        <v>128</v>
      </c>
      <c r="D134" s="21" t="s">
        <v>107</v>
      </c>
      <c r="E134" s="22">
        <v>24</v>
      </c>
      <c r="F134" s="22">
        <v>26</v>
      </c>
      <c r="G134" s="22">
        <v>25</v>
      </c>
      <c r="H134" s="22">
        <v>25</v>
      </c>
      <c r="I134" s="22">
        <v>25</v>
      </c>
      <c r="J134" s="22">
        <v>25</v>
      </c>
      <c r="K134" s="22">
        <v>0</v>
      </c>
      <c r="L134" s="22">
        <v>0</v>
      </c>
      <c r="M134" s="22">
        <v>0</v>
      </c>
      <c r="N134" s="22">
        <v>0</v>
      </c>
      <c r="O134" s="22">
        <v>37</v>
      </c>
      <c r="P134" s="22">
        <v>36</v>
      </c>
      <c r="Q134" s="22">
        <v>34</v>
      </c>
      <c r="R134" s="22">
        <v>33</v>
      </c>
      <c r="S134" s="23">
        <v>126.38</v>
      </c>
      <c r="T134" s="23">
        <v>143.08000000000001</v>
      </c>
      <c r="U134" s="23">
        <v>138</v>
      </c>
      <c r="V134" s="23">
        <v>138</v>
      </c>
      <c r="W134" s="23">
        <v>138</v>
      </c>
      <c r="X134" s="23">
        <v>138</v>
      </c>
      <c r="Y134" s="23"/>
      <c r="Z134" s="23"/>
      <c r="AA134" s="23"/>
      <c r="AB134" s="23"/>
      <c r="AC134" s="23">
        <v>294</v>
      </c>
      <c r="AD134" s="23">
        <v>294</v>
      </c>
      <c r="AE134" s="23">
        <v>272</v>
      </c>
      <c r="AF134" s="23">
        <v>268.08999999999997</v>
      </c>
      <c r="AG134" s="22">
        <v>3033</v>
      </c>
      <c r="AH134" s="22">
        <v>3720</v>
      </c>
      <c r="AI134" s="22">
        <v>3450</v>
      </c>
      <c r="AJ134" s="22">
        <v>3450</v>
      </c>
      <c r="AK134" s="22">
        <v>3450</v>
      </c>
      <c r="AL134" s="22">
        <v>3450</v>
      </c>
      <c r="AM134" s="22">
        <v>0</v>
      </c>
      <c r="AN134" s="22">
        <v>0</v>
      </c>
      <c r="AO134" s="22">
        <v>0</v>
      </c>
      <c r="AP134" s="22">
        <v>0</v>
      </c>
      <c r="AQ134" s="22">
        <v>10878</v>
      </c>
      <c r="AR134" s="22">
        <v>10584</v>
      </c>
      <c r="AS134" s="22">
        <v>9248</v>
      </c>
      <c r="AT134" s="22">
        <v>8847</v>
      </c>
      <c r="AU134" s="22"/>
      <c r="AV134" s="22"/>
      <c r="AW134" s="22"/>
      <c r="AX134" s="22"/>
      <c r="AY134" s="22"/>
      <c r="AZ134" s="22"/>
      <c r="BA134" s="22"/>
      <c r="BB134" s="22"/>
      <c r="BC134" s="22"/>
      <c r="BD134" s="22"/>
      <c r="BE134" s="22"/>
      <c r="BF134" s="22"/>
      <c r="BG134" s="22"/>
      <c r="BH134" s="22"/>
    </row>
    <row r="135" spans="3:60" hidden="1">
      <c r="C135" s="21" t="s">
        <v>128</v>
      </c>
      <c r="D135" s="21" t="s">
        <v>108</v>
      </c>
      <c r="E135" s="22">
        <v>0</v>
      </c>
      <c r="F135" s="22">
        <v>0</v>
      </c>
      <c r="G135" s="22">
        <v>0</v>
      </c>
      <c r="H135" s="22">
        <v>0</v>
      </c>
      <c r="I135" s="22">
        <v>0</v>
      </c>
      <c r="J135" s="22">
        <v>0</v>
      </c>
      <c r="K135" s="22">
        <v>0</v>
      </c>
      <c r="L135" s="22">
        <v>0</v>
      </c>
      <c r="M135" s="22">
        <v>0</v>
      </c>
      <c r="N135" s="22">
        <v>0</v>
      </c>
      <c r="O135" s="22">
        <v>0</v>
      </c>
      <c r="P135" s="22">
        <v>0</v>
      </c>
      <c r="Q135" s="22">
        <v>0</v>
      </c>
      <c r="R135" s="22">
        <v>0</v>
      </c>
      <c r="S135" s="23"/>
      <c r="T135" s="23"/>
      <c r="U135" s="23"/>
      <c r="V135" s="23"/>
      <c r="W135" s="23"/>
      <c r="X135" s="23"/>
      <c r="Y135" s="23"/>
      <c r="Z135" s="23"/>
      <c r="AA135" s="23"/>
      <c r="AB135" s="23"/>
      <c r="AC135" s="23"/>
      <c r="AD135" s="23"/>
      <c r="AE135" s="23"/>
      <c r="AF135" s="23"/>
      <c r="AG135" s="22">
        <v>0</v>
      </c>
      <c r="AH135" s="22">
        <v>0</v>
      </c>
      <c r="AI135" s="22">
        <v>0</v>
      </c>
      <c r="AJ135" s="22">
        <v>0</v>
      </c>
      <c r="AK135" s="22">
        <v>0</v>
      </c>
      <c r="AL135" s="22">
        <v>0</v>
      </c>
      <c r="AM135" s="22">
        <v>0</v>
      </c>
      <c r="AN135" s="22">
        <v>0</v>
      </c>
      <c r="AO135" s="22">
        <v>0</v>
      </c>
      <c r="AP135" s="22">
        <v>0</v>
      </c>
      <c r="AQ135" s="22">
        <v>0</v>
      </c>
      <c r="AR135" s="22">
        <v>0</v>
      </c>
      <c r="AS135" s="22">
        <v>0</v>
      </c>
      <c r="AT135" s="22">
        <v>0</v>
      </c>
      <c r="AU135" s="22"/>
      <c r="AV135" s="22"/>
      <c r="AW135" s="22"/>
      <c r="AX135" s="22"/>
      <c r="AY135" s="22"/>
      <c r="AZ135" s="22"/>
      <c r="BA135" s="22"/>
      <c r="BB135" s="22"/>
      <c r="BC135" s="22"/>
      <c r="BD135" s="22"/>
      <c r="BE135" s="22"/>
      <c r="BF135" s="22"/>
      <c r="BG135" s="22"/>
      <c r="BH135" s="22"/>
    </row>
    <row r="136" spans="3:60" hidden="1">
      <c r="C136" s="21" t="s">
        <v>128</v>
      </c>
      <c r="D136" s="21" t="s">
        <v>109</v>
      </c>
      <c r="E136" s="22">
        <v>0</v>
      </c>
      <c r="F136" s="22">
        <v>0</v>
      </c>
      <c r="G136" s="22">
        <v>0</v>
      </c>
      <c r="H136" s="22">
        <v>0</v>
      </c>
      <c r="I136" s="22">
        <v>0</v>
      </c>
      <c r="J136" s="22">
        <v>0</v>
      </c>
      <c r="K136" s="22">
        <v>0</v>
      </c>
      <c r="L136" s="22">
        <v>0</v>
      </c>
      <c r="M136" s="22">
        <v>0</v>
      </c>
      <c r="N136" s="22">
        <v>0</v>
      </c>
      <c r="O136" s="22">
        <v>0</v>
      </c>
      <c r="P136" s="22">
        <v>0</v>
      </c>
      <c r="Q136" s="22">
        <v>0</v>
      </c>
      <c r="R136" s="22">
        <v>0</v>
      </c>
      <c r="S136" s="23"/>
      <c r="T136" s="23"/>
      <c r="U136" s="23"/>
      <c r="V136" s="23"/>
      <c r="W136" s="23"/>
      <c r="X136" s="23"/>
      <c r="Y136" s="23"/>
      <c r="Z136" s="23"/>
      <c r="AA136" s="23"/>
      <c r="AB136" s="23"/>
      <c r="AC136" s="23"/>
      <c r="AD136" s="23"/>
      <c r="AE136" s="23"/>
      <c r="AF136" s="23"/>
      <c r="AG136" s="22">
        <v>0</v>
      </c>
      <c r="AH136" s="22">
        <v>0</v>
      </c>
      <c r="AI136" s="22">
        <v>0</v>
      </c>
      <c r="AJ136" s="22">
        <v>0</v>
      </c>
      <c r="AK136" s="22">
        <v>0</v>
      </c>
      <c r="AL136" s="22">
        <v>0</v>
      </c>
      <c r="AM136" s="22">
        <v>0</v>
      </c>
      <c r="AN136" s="22">
        <v>0</v>
      </c>
      <c r="AO136" s="22">
        <v>0</v>
      </c>
      <c r="AP136" s="22">
        <v>0</v>
      </c>
      <c r="AQ136" s="22">
        <v>0</v>
      </c>
      <c r="AR136" s="22">
        <v>0</v>
      </c>
      <c r="AS136" s="22">
        <v>0</v>
      </c>
      <c r="AT136" s="22">
        <v>0</v>
      </c>
      <c r="AU136" s="22"/>
      <c r="AV136" s="22"/>
      <c r="AW136" s="22"/>
      <c r="AX136" s="22"/>
      <c r="AY136" s="22"/>
      <c r="AZ136" s="22"/>
      <c r="BA136" s="22"/>
      <c r="BB136" s="22"/>
      <c r="BC136" s="22"/>
      <c r="BD136" s="22"/>
      <c r="BE136" s="22"/>
      <c r="BF136" s="22"/>
      <c r="BG136" s="22"/>
      <c r="BH136" s="22"/>
    </row>
    <row r="137" spans="3:60" hidden="1">
      <c r="C137" s="21" t="s">
        <v>128</v>
      </c>
      <c r="D137" s="21" t="s">
        <v>110</v>
      </c>
      <c r="E137" s="22">
        <v>849</v>
      </c>
      <c r="F137" s="22">
        <v>882</v>
      </c>
      <c r="G137" s="22">
        <v>740</v>
      </c>
      <c r="H137" s="22">
        <v>773</v>
      </c>
      <c r="I137" s="22">
        <v>798</v>
      </c>
      <c r="J137" s="22">
        <v>678</v>
      </c>
      <c r="K137" s="22">
        <v>629</v>
      </c>
      <c r="L137" s="22">
        <v>642</v>
      </c>
      <c r="M137" s="22">
        <v>514</v>
      </c>
      <c r="N137" s="22">
        <v>485</v>
      </c>
      <c r="O137" s="22">
        <v>471</v>
      </c>
      <c r="P137" s="22">
        <v>498</v>
      </c>
      <c r="Q137" s="22">
        <v>514</v>
      </c>
      <c r="R137" s="22">
        <v>475</v>
      </c>
      <c r="S137" s="23">
        <v>224.15</v>
      </c>
      <c r="T137" s="23">
        <v>235.01</v>
      </c>
      <c r="U137" s="23">
        <v>234.51</v>
      </c>
      <c r="V137" s="23">
        <v>236.91</v>
      </c>
      <c r="W137" s="23">
        <v>237.39</v>
      </c>
      <c r="X137" s="23">
        <v>234.14</v>
      </c>
      <c r="Y137" s="23">
        <v>237.77</v>
      </c>
      <c r="Z137" s="23">
        <v>232.87</v>
      </c>
      <c r="AA137" s="23">
        <v>228.35</v>
      </c>
      <c r="AB137" s="23">
        <v>231.7</v>
      </c>
      <c r="AC137" s="23">
        <v>230.51</v>
      </c>
      <c r="AD137" s="23">
        <v>235.52</v>
      </c>
      <c r="AE137" s="23">
        <v>224.58</v>
      </c>
      <c r="AF137" s="23">
        <v>244.75</v>
      </c>
      <c r="AG137" s="22">
        <v>190300</v>
      </c>
      <c r="AH137" s="22">
        <v>207280</v>
      </c>
      <c r="AI137" s="22">
        <v>173540</v>
      </c>
      <c r="AJ137" s="22">
        <v>183135</v>
      </c>
      <c r="AK137" s="22">
        <v>189435</v>
      </c>
      <c r="AL137" s="22">
        <v>158745</v>
      </c>
      <c r="AM137" s="22">
        <v>149555</v>
      </c>
      <c r="AN137" s="22">
        <v>149505</v>
      </c>
      <c r="AO137" s="22">
        <v>117370</v>
      </c>
      <c r="AP137" s="22">
        <v>112375</v>
      </c>
      <c r="AQ137" s="22">
        <v>108569</v>
      </c>
      <c r="AR137" s="22">
        <v>117288</v>
      </c>
      <c r="AS137" s="22">
        <v>115435</v>
      </c>
      <c r="AT137" s="22">
        <v>116255</v>
      </c>
      <c r="AU137" s="22"/>
      <c r="AV137" s="22"/>
      <c r="AW137" s="22"/>
      <c r="AX137" s="22"/>
      <c r="AY137" s="22"/>
      <c r="AZ137" s="22"/>
      <c r="BA137" s="22"/>
      <c r="BB137" s="22"/>
      <c r="BC137" s="22"/>
      <c r="BD137" s="22"/>
      <c r="BE137" s="22"/>
      <c r="BF137" s="22"/>
      <c r="BG137" s="22"/>
      <c r="BH137" s="22"/>
    </row>
    <row r="138" spans="3:60" hidden="1">
      <c r="C138" s="21" t="s">
        <v>128</v>
      </c>
      <c r="D138" s="21" t="s">
        <v>111</v>
      </c>
      <c r="E138" s="22">
        <v>512</v>
      </c>
      <c r="F138" s="22">
        <v>530</v>
      </c>
      <c r="G138" s="22">
        <v>563</v>
      </c>
      <c r="H138" s="22">
        <v>542</v>
      </c>
      <c r="I138" s="22">
        <v>611</v>
      </c>
      <c r="J138" s="22">
        <v>604</v>
      </c>
      <c r="K138" s="22">
        <v>655</v>
      </c>
      <c r="L138" s="22">
        <v>688</v>
      </c>
      <c r="M138" s="22">
        <v>615</v>
      </c>
      <c r="N138" s="22">
        <v>613</v>
      </c>
      <c r="O138" s="22">
        <v>706</v>
      </c>
      <c r="P138" s="22">
        <v>700</v>
      </c>
      <c r="Q138" s="22">
        <v>661</v>
      </c>
      <c r="R138" s="22">
        <v>613</v>
      </c>
      <c r="S138" s="23">
        <v>239.82</v>
      </c>
      <c r="T138" s="23">
        <v>276.41000000000003</v>
      </c>
      <c r="U138" s="23">
        <v>272.11</v>
      </c>
      <c r="V138" s="23">
        <v>274.31</v>
      </c>
      <c r="W138" s="23">
        <v>284.52</v>
      </c>
      <c r="X138" s="23">
        <v>278.85000000000002</v>
      </c>
      <c r="Y138" s="23">
        <v>280.63</v>
      </c>
      <c r="Z138" s="23">
        <v>275.66000000000003</v>
      </c>
      <c r="AA138" s="23">
        <v>269.42</v>
      </c>
      <c r="AB138" s="23">
        <v>270.45</v>
      </c>
      <c r="AC138" s="23">
        <v>271.31</v>
      </c>
      <c r="AD138" s="23">
        <v>277.97000000000003</v>
      </c>
      <c r="AE138" s="23">
        <v>245.64</v>
      </c>
      <c r="AF138" s="23">
        <v>273.47000000000003</v>
      </c>
      <c r="AG138" s="22">
        <v>122789</v>
      </c>
      <c r="AH138" s="22">
        <v>146499</v>
      </c>
      <c r="AI138" s="22">
        <v>153198</v>
      </c>
      <c r="AJ138" s="22">
        <v>148674</v>
      </c>
      <c r="AK138" s="22">
        <v>173840</v>
      </c>
      <c r="AL138" s="22">
        <v>168426</v>
      </c>
      <c r="AM138" s="22">
        <v>183812</v>
      </c>
      <c r="AN138" s="22">
        <v>189656</v>
      </c>
      <c r="AO138" s="22">
        <v>165695</v>
      </c>
      <c r="AP138" s="22">
        <v>165783</v>
      </c>
      <c r="AQ138" s="22">
        <v>191546</v>
      </c>
      <c r="AR138" s="22">
        <v>194579</v>
      </c>
      <c r="AS138" s="22">
        <v>162367</v>
      </c>
      <c r="AT138" s="22">
        <v>167636</v>
      </c>
      <c r="AU138" s="22"/>
      <c r="AV138" s="22"/>
      <c r="AW138" s="22"/>
      <c r="AX138" s="22"/>
      <c r="AY138" s="22"/>
      <c r="AZ138" s="22"/>
      <c r="BA138" s="22"/>
      <c r="BB138" s="22"/>
      <c r="BC138" s="22"/>
      <c r="BD138" s="22"/>
      <c r="BE138" s="22"/>
      <c r="BF138" s="22"/>
      <c r="BG138" s="22"/>
      <c r="BH138" s="22"/>
    </row>
    <row r="139" spans="3:60" hidden="1">
      <c r="C139" s="21" t="s">
        <v>128</v>
      </c>
      <c r="D139" s="21" t="s">
        <v>112</v>
      </c>
      <c r="E139" s="22">
        <v>1361</v>
      </c>
      <c r="F139" s="22">
        <v>1412</v>
      </c>
      <c r="G139" s="22">
        <v>1303</v>
      </c>
      <c r="H139" s="22">
        <v>1315</v>
      </c>
      <c r="I139" s="22">
        <v>1409</v>
      </c>
      <c r="J139" s="22">
        <v>1282</v>
      </c>
      <c r="K139" s="22">
        <v>1284</v>
      </c>
      <c r="L139" s="22">
        <v>1330</v>
      </c>
      <c r="M139" s="22">
        <v>1129</v>
      </c>
      <c r="N139" s="22">
        <v>1098</v>
      </c>
      <c r="O139" s="22">
        <v>1177</v>
      </c>
      <c r="P139" s="22">
        <v>1198</v>
      </c>
      <c r="Q139" s="22">
        <v>1175</v>
      </c>
      <c r="R139" s="22">
        <v>1088</v>
      </c>
      <c r="S139" s="23">
        <v>230.04</v>
      </c>
      <c r="T139" s="23">
        <v>250.55</v>
      </c>
      <c r="U139" s="23">
        <v>250.76</v>
      </c>
      <c r="V139" s="23">
        <v>252.33</v>
      </c>
      <c r="W139" s="23">
        <v>257.82</v>
      </c>
      <c r="X139" s="23">
        <v>255.2</v>
      </c>
      <c r="Y139" s="23">
        <v>259.63</v>
      </c>
      <c r="Z139" s="23">
        <v>255.01</v>
      </c>
      <c r="AA139" s="23">
        <v>250.72</v>
      </c>
      <c r="AB139" s="23">
        <v>253.33</v>
      </c>
      <c r="AC139" s="23">
        <v>254.98</v>
      </c>
      <c r="AD139" s="23">
        <v>260.32</v>
      </c>
      <c r="AE139" s="23">
        <v>236.43</v>
      </c>
      <c r="AF139" s="23">
        <v>260.93</v>
      </c>
      <c r="AG139" s="22">
        <v>313089</v>
      </c>
      <c r="AH139" s="22">
        <v>353779</v>
      </c>
      <c r="AI139" s="22">
        <v>326738</v>
      </c>
      <c r="AJ139" s="22">
        <v>331809</v>
      </c>
      <c r="AK139" s="22">
        <v>363275</v>
      </c>
      <c r="AL139" s="22">
        <v>327171</v>
      </c>
      <c r="AM139" s="22">
        <v>333367</v>
      </c>
      <c r="AN139" s="22">
        <v>339161</v>
      </c>
      <c r="AO139" s="22">
        <v>283065</v>
      </c>
      <c r="AP139" s="22">
        <v>278158</v>
      </c>
      <c r="AQ139" s="22">
        <v>300115</v>
      </c>
      <c r="AR139" s="22">
        <v>311867</v>
      </c>
      <c r="AS139" s="22">
        <v>277802</v>
      </c>
      <c r="AT139" s="22">
        <v>283891</v>
      </c>
      <c r="AU139" s="22"/>
      <c r="AV139" s="22"/>
      <c r="AW139" s="22"/>
      <c r="AX139" s="22"/>
      <c r="AY139" s="22"/>
      <c r="AZ139" s="22"/>
      <c r="BA139" s="22"/>
      <c r="BB139" s="22"/>
      <c r="BC139" s="22"/>
      <c r="BD139" s="22"/>
      <c r="BE139" s="22"/>
      <c r="BF139" s="22"/>
      <c r="BG139" s="22"/>
      <c r="BH139" s="22"/>
    </row>
    <row r="140" spans="3:60" hidden="1">
      <c r="C140" s="21" t="s">
        <v>128</v>
      </c>
      <c r="D140" s="21" t="s">
        <v>113</v>
      </c>
      <c r="E140" s="22">
        <v>1385</v>
      </c>
      <c r="F140" s="22">
        <v>1438</v>
      </c>
      <c r="G140" s="22">
        <v>1328</v>
      </c>
      <c r="H140" s="22">
        <v>1340</v>
      </c>
      <c r="I140" s="22">
        <v>1434</v>
      </c>
      <c r="J140" s="22">
        <v>1307</v>
      </c>
      <c r="K140" s="22">
        <v>1284</v>
      </c>
      <c r="L140" s="22">
        <v>1330</v>
      </c>
      <c r="M140" s="22">
        <v>1129</v>
      </c>
      <c r="N140" s="22">
        <v>1098</v>
      </c>
      <c r="O140" s="22">
        <v>1214</v>
      </c>
      <c r="P140" s="22">
        <v>1234</v>
      </c>
      <c r="Q140" s="22">
        <v>1209</v>
      </c>
      <c r="R140" s="22">
        <v>1121</v>
      </c>
      <c r="S140" s="23">
        <v>228.25</v>
      </c>
      <c r="T140" s="23">
        <v>248.61</v>
      </c>
      <c r="U140" s="23">
        <v>248.64</v>
      </c>
      <c r="V140" s="23">
        <v>250.19</v>
      </c>
      <c r="W140" s="23">
        <v>255.74</v>
      </c>
      <c r="X140" s="23">
        <v>252.96</v>
      </c>
      <c r="Y140" s="23">
        <v>259.63</v>
      </c>
      <c r="Z140" s="23">
        <v>255.01</v>
      </c>
      <c r="AA140" s="23">
        <v>250.72</v>
      </c>
      <c r="AB140" s="23">
        <v>253.33</v>
      </c>
      <c r="AC140" s="23">
        <v>256.17</v>
      </c>
      <c r="AD140" s="23">
        <v>261.31</v>
      </c>
      <c r="AE140" s="23">
        <v>237.43</v>
      </c>
      <c r="AF140" s="23">
        <v>261.14</v>
      </c>
      <c r="AG140" s="22">
        <v>316122</v>
      </c>
      <c r="AH140" s="22">
        <v>357499</v>
      </c>
      <c r="AI140" s="22">
        <v>330188</v>
      </c>
      <c r="AJ140" s="22">
        <v>335259</v>
      </c>
      <c r="AK140" s="22">
        <v>366725</v>
      </c>
      <c r="AL140" s="22">
        <v>330621</v>
      </c>
      <c r="AM140" s="22">
        <v>333367</v>
      </c>
      <c r="AN140" s="22">
        <v>339161</v>
      </c>
      <c r="AO140" s="22">
        <v>283065</v>
      </c>
      <c r="AP140" s="22">
        <v>278158</v>
      </c>
      <c r="AQ140" s="22">
        <v>310993</v>
      </c>
      <c r="AR140" s="22">
        <v>322451</v>
      </c>
      <c r="AS140" s="22">
        <v>287050</v>
      </c>
      <c r="AT140" s="22">
        <v>292738</v>
      </c>
      <c r="AU140" s="22"/>
      <c r="AV140" s="22"/>
      <c r="AW140" s="22"/>
      <c r="AX140" s="22"/>
      <c r="AY140" s="22"/>
      <c r="AZ140" s="22"/>
      <c r="BA140" s="22"/>
      <c r="BB140" s="22"/>
      <c r="BC140" s="22"/>
      <c r="BD140" s="22"/>
      <c r="BE140" s="22"/>
      <c r="BF140" s="22"/>
      <c r="BG140" s="22"/>
      <c r="BH140" s="22"/>
    </row>
    <row r="141" spans="3:60" hidden="1">
      <c r="C141" s="21" t="s">
        <v>128</v>
      </c>
      <c r="D141" s="21" t="s">
        <v>114</v>
      </c>
      <c r="E141" s="22">
        <v>0</v>
      </c>
      <c r="F141" s="22">
        <v>0</v>
      </c>
      <c r="G141" s="22">
        <v>0</v>
      </c>
      <c r="H141" s="22">
        <v>0</v>
      </c>
      <c r="I141" s="22">
        <v>0</v>
      </c>
      <c r="J141" s="22">
        <v>0</v>
      </c>
      <c r="K141" s="22">
        <v>0</v>
      </c>
      <c r="L141" s="22">
        <v>0</v>
      </c>
      <c r="M141" s="22">
        <v>0</v>
      </c>
      <c r="N141" s="22">
        <v>0</v>
      </c>
      <c r="O141" s="22">
        <v>0</v>
      </c>
      <c r="P141" s="22">
        <v>0</v>
      </c>
      <c r="Q141" s="22">
        <v>0</v>
      </c>
      <c r="R141" s="22">
        <v>0</v>
      </c>
      <c r="S141" s="23"/>
      <c r="T141" s="23"/>
      <c r="U141" s="23"/>
      <c r="V141" s="23"/>
      <c r="W141" s="23"/>
      <c r="X141" s="23"/>
      <c r="Y141" s="23"/>
      <c r="Z141" s="23"/>
      <c r="AA141" s="23"/>
      <c r="AB141" s="23"/>
      <c r="AC141" s="23"/>
      <c r="AD141" s="23"/>
      <c r="AE141" s="23"/>
      <c r="AF141" s="23"/>
      <c r="AG141" s="22">
        <v>0</v>
      </c>
      <c r="AH141" s="22">
        <v>0</v>
      </c>
      <c r="AI141" s="22">
        <v>0</v>
      </c>
      <c r="AJ141" s="22">
        <v>0</v>
      </c>
      <c r="AK141" s="22">
        <v>0</v>
      </c>
      <c r="AL141" s="22">
        <v>0</v>
      </c>
      <c r="AM141" s="22">
        <v>0</v>
      </c>
      <c r="AN141" s="22">
        <v>0</v>
      </c>
      <c r="AO141" s="22">
        <v>0</v>
      </c>
      <c r="AP141" s="22">
        <v>0</v>
      </c>
      <c r="AQ141" s="22">
        <v>0</v>
      </c>
      <c r="AR141" s="22">
        <v>0</v>
      </c>
      <c r="AS141" s="22">
        <v>0</v>
      </c>
      <c r="AT141" s="22">
        <v>0</v>
      </c>
      <c r="AU141" s="22"/>
      <c r="AV141" s="22"/>
      <c r="AW141" s="22"/>
      <c r="AX141" s="22"/>
      <c r="AY141" s="22"/>
      <c r="AZ141" s="22"/>
      <c r="BA141" s="22"/>
      <c r="BB141" s="22"/>
      <c r="BC141" s="22"/>
      <c r="BD141" s="22"/>
      <c r="BE141" s="22"/>
      <c r="BF141" s="22"/>
      <c r="BG141" s="22"/>
      <c r="BH141" s="22"/>
    </row>
    <row r="142" spans="3:60" hidden="1">
      <c r="C142" s="21" t="s">
        <v>128</v>
      </c>
      <c r="D142" s="21" t="s">
        <v>115</v>
      </c>
      <c r="E142" s="22">
        <v>0</v>
      </c>
      <c r="F142" s="22">
        <v>0</v>
      </c>
      <c r="G142" s="22">
        <v>0</v>
      </c>
      <c r="H142" s="22">
        <v>0</v>
      </c>
      <c r="I142" s="22">
        <v>0</v>
      </c>
      <c r="J142" s="22">
        <v>0</v>
      </c>
      <c r="K142" s="22">
        <v>0</v>
      </c>
      <c r="L142" s="22">
        <v>0</v>
      </c>
      <c r="M142" s="22">
        <v>0</v>
      </c>
      <c r="N142" s="22">
        <v>0</v>
      </c>
      <c r="O142" s="22">
        <v>0</v>
      </c>
      <c r="P142" s="22">
        <v>0</v>
      </c>
      <c r="Q142" s="22">
        <v>0</v>
      </c>
      <c r="R142" s="22">
        <v>0</v>
      </c>
      <c r="S142" s="23"/>
      <c r="T142" s="23"/>
      <c r="U142" s="23"/>
      <c r="V142" s="23"/>
      <c r="W142" s="23"/>
      <c r="X142" s="23"/>
      <c r="Y142" s="23"/>
      <c r="Z142" s="23"/>
      <c r="AA142" s="23"/>
      <c r="AB142" s="23"/>
      <c r="AC142" s="23"/>
      <c r="AD142" s="23"/>
      <c r="AE142" s="23"/>
      <c r="AF142" s="23"/>
      <c r="AG142" s="22">
        <v>0</v>
      </c>
      <c r="AH142" s="22">
        <v>0</v>
      </c>
      <c r="AI142" s="22">
        <v>0</v>
      </c>
      <c r="AJ142" s="22">
        <v>0</v>
      </c>
      <c r="AK142" s="22">
        <v>0</v>
      </c>
      <c r="AL142" s="22">
        <v>0</v>
      </c>
      <c r="AM142" s="22">
        <v>0</v>
      </c>
      <c r="AN142" s="22">
        <v>0</v>
      </c>
      <c r="AO142" s="22">
        <v>0</v>
      </c>
      <c r="AP142" s="22">
        <v>0</v>
      </c>
      <c r="AQ142" s="22">
        <v>0</v>
      </c>
      <c r="AR142" s="22">
        <v>0</v>
      </c>
      <c r="AS142" s="22">
        <v>0</v>
      </c>
      <c r="AT142" s="22">
        <v>0</v>
      </c>
      <c r="AU142" s="22"/>
      <c r="AV142" s="22"/>
      <c r="AW142" s="22"/>
      <c r="AX142" s="22"/>
      <c r="AY142" s="22"/>
      <c r="AZ142" s="22"/>
      <c r="BA142" s="22"/>
      <c r="BB142" s="22"/>
      <c r="BC142" s="22"/>
      <c r="BD142" s="22"/>
      <c r="BE142" s="22"/>
      <c r="BF142" s="22"/>
      <c r="BG142" s="22"/>
      <c r="BH142" s="22"/>
    </row>
    <row r="143" spans="3:60" hidden="1">
      <c r="C143" s="21" t="s">
        <v>128</v>
      </c>
      <c r="D143" s="21" t="s">
        <v>116</v>
      </c>
      <c r="E143" s="22">
        <v>0</v>
      </c>
      <c r="F143" s="22">
        <v>0</v>
      </c>
      <c r="G143" s="22">
        <v>0</v>
      </c>
      <c r="H143" s="22">
        <v>0</v>
      </c>
      <c r="I143" s="22">
        <v>0</v>
      </c>
      <c r="J143" s="22">
        <v>0</v>
      </c>
      <c r="K143" s="22">
        <v>0</v>
      </c>
      <c r="L143" s="22">
        <v>0</v>
      </c>
      <c r="M143" s="22">
        <v>0</v>
      </c>
      <c r="N143" s="22">
        <v>0</v>
      </c>
      <c r="O143" s="22">
        <v>0</v>
      </c>
      <c r="P143" s="22">
        <v>0</v>
      </c>
      <c r="Q143" s="22">
        <v>0</v>
      </c>
      <c r="R143" s="22">
        <v>0</v>
      </c>
      <c r="S143" s="23"/>
      <c r="T143" s="23"/>
      <c r="U143" s="23"/>
      <c r="V143" s="23"/>
      <c r="W143" s="23"/>
      <c r="X143" s="23"/>
      <c r="Y143" s="23"/>
      <c r="Z143" s="23"/>
      <c r="AA143" s="23"/>
      <c r="AB143" s="23"/>
      <c r="AC143" s="23"/>
      <c r="AD143" s="23"/>
      <c r="AE143" s="23"/>
      <c r="AF143" s="23"/>
      <c r="AG143" s="22">
        <v>0</v>
      </c>
      <c r="AH143" s="22">
        <v>0</v>
      </c>
      <c r="AI143" s="22">
        <v>0</v>
      </c>
      <c r="AJ143" s="22">
        <v>0</v>
      </c>
      <c r="AK143" s="22">
        <v>0</v>
      </c>
      <c r="AL143" s="22">
        <v>0</v>
      </c>
      <c r="AM143" s="22">
        <v>0</v>
      </c>
      <c r="AN143" s="22">
        <v>0</v>
      </c>
      <c r="AO143" s="22">
        <v>0</v>
      </c>
      <c r="AP143" s="22">
        <v>0</v>
      </c>
      <c r="AQ143" s="22">
        <v>0</v>
      </c>
      <c r="AR143" s="22">
        <v>0</v>
      </c>
      <c r="AS143" s="22">
        <v>0</v>
      </c>
      <c r="AT143" s="22">
        <v>0</v>
      </c>
      <c r="AU143" s="22"/>
      <c r="AV143" s="22"/>
      <c r="AW143" s="22"/>
      <c r="AX143" s="22"/>
      <c r="AY143" s="22"/>
      <c r="AZ143" s="22"/>
      <c r="BA143" s="22"/>
      <c r="BB143" s="22"/>
      <c r="BC143" s="22"/>
      <c r="BD143" s="22"/>
      <c r="BE143" s="22"/>
      <c r="BF143" s="22"/>
      <c r="BG143" s="22"/>
      <c r="BH143" s="22"/>
    </row>
    <row r="144" spans="3:60" hidden="1">
      <c r="C144" s="21" t="s">
        <v>128</v>
      </c>
      <c r="D144" s="21" t="s">
        <v>117</v>
      </c>
      <c r="E144" s="22">
        <v>0</v>
      </c>
      <c r="F144" s="22">
        <v>0</v>
      </c>
      <c r="G144" s="22">
        <v>0</v>
      </c>
      <c r="H144" s="22">
        <v>0</v>
      </c>
      <c r="I144" s="22">
        <v>0</v>
      </c>
      <c r="J144" s="22">
        <v>0</v>
      </c>
      <c r="K144" s="22">
        <v>0</v>
      </c>
      <c r="L144" s="22">
        <v>0</v>
      </c>
      <c r="M144" s="22">
        <v>0</v>
      </c>
      <c r="N144" s="22">
        <v>0</v>
      </c>
      <c r="O144" s="22">
        <v>0</v>
      </c>
      <c r="P144" s="22">
        <v>0</v>
      </c>
      <c r="Q144" s="22">
        <v>0</v>
      </c>
      <c r="R144" s="22">
        <v>0</v>
      </c>
      <c r="S144" s="23"/>
      <c r="T144" s="23"/>
      <c r="U144" s="23"/>
      <c r="V144" s="23"/>
      <c r="W144" s="23"/>
      <c r="X144" s="23"/>
      <c r="Y144" s="23"/>
      <c r="Z144" s="23"/>
      <c r="AA144" s="23"/>
      <c r="AB144" s="23"/>
      <c r="AC144" s="23"/>
      <c r="AD144" s="23"/>
      <c r="AE144" s="23"/>
      <c r="AF144" s="23"/>
      <c r="AG144" s="22">
        <v>0</v>
      </c>
      <c r="AH144" s="22">
        <v>0</v>
      </c>
      <c r="AI144" s="22">
        <v>0</v>
      </c>
      <c r="AJ144" s="22">
        <v>0</v>
      </c>
      <c r="AK144" s="22">
        <v>0</v>
      </c>
      <c r="AL144" s="22">
        <v>0</v>
      </c>
      <c r="AM144" s="22">
        <v>0</v>
      </c>
      <c r="AN144" s="22">
        <v>0</v>
      </c>
      <c r="AO144" s="22">
        <v>0</v>
      </c>
      <c r="AP144" s="22">
        <v>0</v>
      </c>
      <c r="AQ144" s="22">
        <v>0</v>
      </c>
      <c r="AR144" s="22">
        <v>0</v>
      </c>
      <c r="AS144" s="22">
        <v>0</v>
      </c>
      <c r="AT144" s="22">
        <v>0</v>
      </c>
      <c r="AU144" s="22"/>
      <c r="AV144" s="22"/>
      <c r="AW144" s="22"/>
      <c r="AX144" s="22"/>
      <c r="AY144" s="22"/>
      <c r="AZ144" s="22"/>
      <c r="BA144" s="22"/>
      <c r="BB144" s="22"/>
      <c r="BC144" s="22"/>
      <c r="BD144" s="22"/>
      <c r="BE144" s="22"/>
      <c r="BF144" s="22"/>
      <c r="BG144" s="22"/>
      <c r="BH144" s="22"/>
    </row>
    <row r="145" spans="3:60" hidden="1">
      <c r="C145" s="21" t="s">
        <v>128</v>
      </c>
      <c r="D145" s="21" t="s">
        <v>118</v>
      </c>
      <c r="E145" s="22">
        <v>1385</v>
      </c>
      <c r="F145" s="22">
        <v>1438</v>
      </c>
      <c r="G145" s="22">
        <v>1328</v>
      </c>
      <c r="H145" s="22">
        <v>1340</v>
      </c>
      <c r="I145" s="22">
        <v>1434</v>
      </c>
      <c r="J145" s="22">
        <v>1307</v>
      </c>
      <c r="K145" s="22">
        <v>1284</v>
      </c>
      <c r="L145" s="22">
        <v>1330</v>
      </c>
      <c r="M145" s="22">
        <v>1129</v>
      </c>
      <c r="N145" s="22">
        <v>1098</v>
      </c>
      <c r="O145" s="22">
        <v>1214</v>
      </c>
      <c r="P145" s="22">
        <v>1234</v>
      </c>
      <c r="Q145" s="22">
        <v>1209</v>
      </c>
      <c r="R145" s="22">
        <v>1121</v>
      </c>
      <c r="S145" s="23"/>
      <c r="T145" s="23"/>
      <c r="U145" s="23"/>
      <c r="V145" s="23"/>
      <c r="W145" s="23"/>
      <c r="X145" s="23"/>
      <c r="Y145" s="23"/>
      <c r="Z145" s="23"/>
      <c r="AA145" s="23"/>
      <c r="AB145" s="23"/>
      <c r="AC145" s="23"/>
      <c r="AD145" s="23"/>
      <c r="AE145" s="23"/>
      <c r="AF145" s="23"/>
      <c r="AG145" s="22">
        <v>316122</v>
      </c>
      <c r="AH145" s="22">
        <v>357499</v>
      </c>
      <c r="AI145" s="22">
        <v>330188</v>
      </c>
      <c r="AJ145" s="22">
        <v>335259</v>
      </c>
      <c r="AK145" s="22">
        <v>366725</v>
      </c>
      <c r="AL145" s="22">
        <v>330621</v>
      </c>
      <c r="AM145" s="22">
        <v>333367</v>
      </c>
      <c r="AN145" s="22">
        <v>339161</v>
      </c>
      <c r="AO145" s="22">
        <v>283065</v>
      </c>
      <c r="AP145" s="22">
        <v>278158</v>
      </c>
      <c r="AQ145" s="22">
        <v>310993</v>
      </c>
      <c r="AR145" s="22">
        <v>322451</v>
      </c>
      <c r="AS145" s="22">
        <v>287050</v>
      </c>
      <c r="AT145" s="22">
        <v>292738</v>
      </c>
      <c r="AU145" s="22"/>
      <c r="AV145" s="22"/>
      <c r="AW145" s="22"/>
      <c r="AX145" s="22"/>
      <c r="AY145" s="22"/>
      <c r="AZ145" s="22"/>
      <c r="BA145" s="22"/>
      <c r="BB145" s="22"/>
      <c r="BC145" s="22"/>
      <c r="BD145" s="22"/>
      <c r="BE145" s="22"/>
      <c r="BF145" s="22"/>
      <c r="BG145" s="22"/>
      <c r="BH145" s="22"/>
    </row>
    <row r="146" spans="3:60" hidden="1">
      <c r="C146" s="21" t="s">
        <v>129</v>
      </c>
      <c r="D146" s="21" t="s">
        <v>107</v>
      </c>
      <c r="E146" s="22">
        <v>115</v>
      </c>
      <c r="F146" s="22">
        <v>125</v>
      </c>
      <c r="G146" s="22">
        <v>110</v>
      </c>
      <c r="H146" s="22">
        <v>109</v>
      </c>
      <c r="I146" s="22">
        <v>120</v>
      </c>
      <c r="J146" s="22">
        <v>113</v>
      </c>
      <c r="K146" s="22">
        <v>113</v>
      </c>
      <c r="L146" s="22">
        <v>124</v>
      </c>
      <c r="M146" s="22">
        <v>120</v>
      </c>
      <c r="N146" s="22">
        <v>119</v>
      </c>
      <c r="O146" s="22">
        <v>136</v>
      </c>
      <c r="P146" s="22">
        <v>135</v>
      </c>
      <c r="Q146" s="22">
        <v>135</v>
      </c>
      <c r="R146" s="22">
        <v>133</v>
      </c>
      <c r="S146" s="23">
        <v>215.74</v>
      </c>
      <c r="T146" s="23">
        <v>209.76</v>
      </c>
      <c r="U146" s="23">
        <v>238.55</v>
      </c>
      <c r="V146" s="23">
        <v>238.44</v>
      </c>
      <c r="W146" s="23">
        <v>234.04</v>
      </c>
      <c r="X146" s="23">
        <v>217.79</v>
      </c>
      <c r="Y146" s="23">
        <v>257.19</v>
      </c>
      <c r="Z146" s="23">
        <v>276.52999999999997</v>
      </c>
      <c r="AA146" s="23">
        <v>262.89999999999998</v>
      </c>
      <c r="AB146" s="23">
        <v>279</v>
      </c>
      <c r="AC146" s="23">
        <v>297.79000000000002</v>
      </c>
      <c r="AD146" s="23">
        <v>290</v>
      </c>
      <c r="AE146" s="23">
        <v>230</v>
      </c>
      <c r="AF146" s="23">
        <v>260</v>
      </c>
      <c r="AG146" s="22">
        <v>24810</v>
      </c>
      <c r="AH146" s="22">
        <v>26220</v>
      </c>
      <c r="AI146" s="22">
        <v>26240</v>
      </c>
      <c r="AJ146" s="22">
        <v>25990</v>
      </c>
      <c r="AK146" s="22">
        <v>28085</v>
      </c>
      <c r="AL146" s="22">
        <v>24610</v>
      </c>
      <c r="AM146" s="22">
        <v>29063</v>
      </c>
      <c r="AN146" s="22">
        <v>34290</v>
      </c>
      <c r="AO146" s="22">
        <v>31548</v>
      </c>
      <c r="AP146" s="22">
        <v>33201</v>
      </c>
      <c r="AQ146" s="22">
        <v>40500</v>
      </c>
      <c r="AR146" s="22">
        <v>39150</v>
      </c>
      <c r="AS146" s="22">
        <v>31050</v>
      </c>
      <c r="AT146" s="22">
        <v>34580</v>
      </c>
      <c r="AU146" s="22"/>
      <c r="AV146" s="22"/>
      <c r="AW146" s="22"/>
      <c r="AX146" s="22"/>
      <c r="AY146" s="22"/>
      <c r="AZ146" s="22"/>
      <c r="BA146" s="22"/>
      <c r="BB146" s="22"/>
      <c r="BC146" s="22"/>
      <c r="BD146" s="22"/>
      <c r="BE146" s="22"/>
      <c r="BF146" s="22"/>
      <c r="BG146" s="22"/>
      <c r="BH146" s="22"/>
    </row>
    <row r="147" spans="3:60" hidden="1">
      <c r="C147" s="21" t="s">
        <v>129</v>
      </c>
      <c r="D147" s="21" t="s">
        <v>108</v>
      </c>
      <c r="E147" s="22">
        <v>0</v>
      </c>
      <c r="F147" s="22">
        <v>0</v>
      </c>
      <c r="G147" s="22">
        <v>0</v>
      </c>
      <c r="H147" s="22">
        <v>0</v>
      </c>
      <c r="I147" s="22">
        <v>0</v>
      </c>
      <c r="J147" s="22">
        <v>0</v>
      </c>
      <c r="K147" s="22">
        <v>0</v>
      </c>
      <c r="L147" s="22">
        <v>0</v>
      </c>
      <c r="M147" s="22">
        <v>0</v>
      </c>
      <c r="N147" s="22">
        <v>0</v>
      </c>
      <c r="O147" s="22">
        <v>0</v>
      </c>
      <c r="P147" s="22">
        <v>0</v>
      </c>
      <c r="Q147" s="22">
        <v>0</v>
      </c>
      <c r="R147" s="22">
        <v>0</v>
      </c>
      <c r="S147" s="23"/>
      <c r="T147" s="23"/>
      <c r="U147" s="23"/>
      <c r="V147" s="23"/>
      <c r="W147" s="23"/>
      <c r="X147" s="23"/>
      <c r="Y147" s="23"/>
      <c r="Z147" s="23"/>
      <c r="AA147" s="23"/>
      <c r="AB147" s="23"/>
      <c r="AC147" s="23"/>
      <c r="AD147" s="23"/>
      <c r="AE147" s="23"/>
      <c r="AF147" s="23"/>
      <c r="AG147" s="22">
        <v>3578</v>
      </c>
      <c r="AH147" s="22">
        <v>6170</v>
      </c>
      <c r="AI147" s="22">
        <v>2830</v>
      </c>
      <c r="AJ147" s="22">
        <v>2030</v>
      </c>
      <c r="AK147" s="22">
        <v>5180</v>
      </c>
      <c r="AL147" s="22">
        <v>1580</v>
      </c>
      <c r="AM147" s="22">
        <v>2800</v>
      </c>
      <c r="AN147" s="22">
        <v>6830</v>
      </c>
      <c r="AO147" s="22">
        <v>4191</v>
      </c>
      <c r="AP147" s="22">
        <v>5840</v>
      </c>
      <c r="AQ147" s="22">
        <v>3454</v>
      </c>
      <c r="AR147" s="22">
        <v>3395</v>
      </c>
      <c r="AS147" s="22">
        <v>3245</v>
      </c>
      <c r="AT147" s="22">
        <v>3245</v>
      </c>
      <c r="AU147" s="22"/>
      <c r="AV147" s="22"/>
      <c r="AW147" s="22"/>
      <c r="AX147" s="22"/>
      <c r="AY147" s="22"/>
      <c r="AZ147" s="22"/>
      <c r="BA147" s="22"/>
      <c r="BB147" s="22"/>
      <c r="BC147" s="22"/>
      <c r="BD147" s="22"/>
      <c r="BE147" s="22"/>
      <c r="BF147" s="22"/>
      <c r="BG147" s="22"/>
      <c r="BH147" s="22"/>
    </row>
    <row r="148" spans="3:60" hidden="1">
      <c r="C148" s="21" t="s">
        <v>129</v>
      </c>
      <c r="D148" s="21" t="s">
        <v>109</v>
      </c>
      <c r="E148" s="22">
        <v>0</v>
      </c>
      <c r="F148" s="22">
        <v>0</v>
      </c>
      <c r="G148" s="22">
        <v>0</v>
      </c>
      <c r="H148" s="22">
        <v>0</v>
      </c>
      <c r="I148" s="22">
        <v>0</v>
      </c>
      <c r="J148" s="22">
        <v>0</v>
      </c>
      <c r="K148" s="22">
        <v>0</v>
      </c>
      <c r="L148" s="22">
        <v>0</v>
      </c>
      <c r="M148" s="22">
        <v>0</v>
      </c>
      <c r="N148" s="22">
        <v>0</v>
      </c>
      <c r="O148" s="22">
        <v>3</v>
      </c>
      <c r="P148" s="22">
        <v>18</v>
      </c>
      <c r="Q148" s="22">
        <v>18</v>
      </c>
      <c r="R148" s="22">
        <v>15</v>
      </c>
      <c r="S148" s="23"/>
      <c r="T148" s="23"/>
      <c r="U148" s="23"/>
      <c r="V148" s="23"/>
      <c r="W148" s="23"/>
      <c r="X148" s="23"/>
      <c r="Y148" s="23"/>
      <c r="Z148" s="23"/>
      <c r="AA148" s="23"/>
      <c r="AB148" s="23"/>
      <c r="AC148" s="23">
        <v>400</v>
      </c>
      <c r="AD148" s="23">
        <v>400</v>
      </c>
      <c r="AE148" s="23">
        <v>330</v>
      </c>
      <c r="AF148" s="23">
        <v>400</v>
      </c>
      <c r="AG148" s="22">
        <v>0</v>
      </c>
      <c r="AH148" s="22">
        <v>0</v>
      </c>
      <c r="AI148" s="22">
        <v>0</v>
      </c>
      <c r="AJ148" s="22">
        <v>0</v>
      </c>
      <c r="AK148" s="22">
        <v>0</v>
      </c>
      <c r="AL148" s="22">
        <v>0</v>
      </c>
      <c r="AM148" s="22">
        <v>0</v>
      </c>
      <c r="AN148" s="22">
        <v>0</v>
      </c>
      <c r="AO148" s="22">
        <v>0</v>
      </c>
      <c r="AP148" s="22">
        <v>0</v>
      </c>
      <c r="AQ148" s="22">
        <v>1200</v>
      </c>
      <c r="AR148" s="22">
        <v>7200</v>
      </c>
      <c r="AS148" s="22">
        <v>5940</v>
      </c>
      <c r="AT148" s="22">
        <v>6000</v>
      </c>
      <c r="AU148" s="22"/>
      <c r="AV148" s="22"/>
      <c r="AW148" s="22"/>
      <c r="AX148" s="22"/>
      <c r="AY148" s="22"/>
      <c r="AZ148" s="22"/>
      <c r="BA148" s="22"/>
      <c r="BB148" s="22"/>
      <c r="BC148" s="22"/>
      <c r="BD148" s="22"/>
      <c r="BE148" s="22"/>
      <c r="BF148" s="22"/>
      <c r="BG148" s="22"/>
      <c r="BH148" s="22"/>
    </row>
    <row r="149" spans="3:60" hidden="1">
      <c r="C149" s="21" t="s">
        <v>129</v>
      </c>
      <c r="D149" s="21" t="s">
        <v>110</v>
      </c>
      <c r="E149" s="22">
        <v>639</v>
      </c>
      <c r="F149" s="22">
        <v>662</v>
      </c>
      <c r="G149" s="22">
        <v>728</v>
      </c>
      <c r="H149" s="22">
        <v>766</v>
      </c>
      <c r="I149" s="22">
        <v>810</v>
      </c>
      <c r="J149" s="22">
        <v>798</v>
      </c>
      <c r="K149" s="22">
        <v>846</v>
      </c>
      <c r="L149" s="22">
        <v>861</v>
      </c>
      <c r="M149" s="22">
        <v>908</v>
      </c>
      <c r="N149" s="22">
        <v>915</v>
      </c>
      <c r="O149" s="22">
        <v>902</v>
      </c>
      <c r="P149" s="22">
        <v>911</v>
      </c>
      <c r="Q149" s="22">
        <v>911</v>
      </c>
      <c r="R149" s="22">
        <v>958</v>
      </c>
      <c r="S149" s="23">
        <v>200.83</v>
      </c>
      <c r="T149" s="23">
        <v>243.81</v>
      </c>
      <c r="U149" s="23">
        <v>224.82</v>
      </c>
      <c r="V149" s="23">
        <v>228.8</v>
      </c>
      <c r="W149" s="23">
        <v>233.86</v>
      </c>
      <c r="X149" s="23">
        <v>234.97</v>
      </c>
      <c r="Y149" s="23">
        <v>271.38</v>
      </c>
      <c r="Z149" s="23">
        <v>272.85000000000002</v>
      </c>
      <c r="AA149" s="23">
        <v>257.33</v>
      </c>
      <c r="AB149" s="23">
        <v>271.52</v>
      </c>
      <c r="AC149" s="23">
        <v>300</v>
      </c>
      <c r="AD149" s="23">
        <v>290</v>
      </c>
      <c r="AE149" s="23">
        <v>230</v>
      </c>
      <c r="AF149" s="23">
        <v>330</v>
      </c>
      <c r="AG149" s="22">
        <v>128330</v>
      </c>
      <c r="AH149" s="22">
        <v>161400</v>
      </c>
      <c r="AI149" s="22">
        <v>163670</v>
      </c>
      <c r="AJ149" s="22">
        <v>175260</v>
      </c>
      <c r="AK149" s="22">
        <v>189430</v>
      </c>
      <c r="AL149" s="22">
        <v>187509</v>
      </c>
      <c r="AM149" s="22">
        <v>229585</v>
      </c>
      <c r="AN149" s="22">
        <v>234925</v>
      </c>
      <c r="AO149" s="22">
        <v>233655</v>
      </c>
      <c r="AP149" s="22">
        <v>248445</v>
      </c>
      <c r="AQ149" s="22">
        <v>270600</v>
      </c>
      <c r="AR149" s="22">
        <v>264190</v>
      </c>
      <c r="AS149" s="22">
        <v>209530</v>
      </c>
      <c r="AT149" s="22">
        <v>316140</v>
      </c>
      <c r="AU149" s="22"/>
      <c r="AV149" s="22"/>
      <c r="AW149" s="22"/>
      <c r="AX149" s="22"/>
      <c r="AY149" s="22"/>
      <c r="AZ149" s="22"/>
      <c r="BA149" s="22"/>
      <c r="BB149" s="22"/>
      <c r="BC149" s="22"/>
      <c r="BD149" s="22"/>
      <c r="BE149" s="22"/>
      <c r="BF149" s="22"/>
      <c r="BG149" s="22"/>
      <c r="BH149" s="22"/>
    </row>
    <row r="150" spans="3:60" hidden="1">
      <c r="C150" s="21" t="s">
        <v>129</v>
      </c>
      <c r="D150" s="21" t="s">
        <v>111</v>
      </c>
      <c r="E150" s="22">
        <v>1643</v>
      </c>
      <c r="F150" s="22">
        <v>1789</v>
      </c>
      <c r="G150" s="22">
        <v>1787</v>
      </c>
      <c r="H150" s="22">
        <v>1927</v>
      </c>
      <c r="I150" s="22">
        <v>2157</v>
      </c>
      <c r="J150" s="22">
        <v>2152</v>
      </c>
      <c r="K150" s="22">
        <v>2190</v>
      </c>
      <c r="L150" s="22">
        <v>2225</v>
      </c>
      <c r="M150" s="22">
        <v>2227</v>
      </c>
      <c r="N150" s="22">
        <v>2355</v>
      </c>
      <c r="O150" s="22">
        <v>2267</v>
      </c>
      <c r="P150" s="22">
        <v>2262</v>
      </c>
      <c r="Q150" s="22">
        <v>2262</v>
      </c>
      <c r="R150" s="22">
        <v>2376</v>
      </c>
      <c r="S150" s="23">
        <v>287.73</v>
      </c>
      <c r="T150" s="23">
        <v>318.11</v>
      </c>
      <c r="U150" s="23">
        <v>308.07</v>
      </c>
      <c r="V150" s="23">
        <v>303.83999999999997</v>
      </c>
      <c r="W150" s="23">
        <v>327.29000000000002</v>
      </c>
      <c r="X150" s="23">
        <v>307.11</v>
      </c>
      <c r="Y150" s="23">
        <v>344.35</v>
      </c>
      <c r="Z150" s="23">
        <v>347.16</v>
      </c>
      <c r="AA150" s="23">
        <v>379.59</v>
      </c>
      <c r="AB150" s="23">
        <v>378.87</v>
      </c>
      <c r="AC150" s="23">
        <v>430</v>
      </c>
      <c r="AD150" s="23">
        <v>388.21</v>
      </c>
      <c r="AE150" s="23">
        <v>330</v>
      </c>
      <c r="AF150" s="23">
        <v>360</v>
      </c>
      <c r="AG150" s="22">
        <v>472740</v>
      </c>
      <c r="AH150" s="22">
        <v>569090</v>
      </c>
      <c r="AI150" s="22">
        <v>550520</v>
      </c>
      <c r="AJ150" s="22">
        <v>585500</v>
      </c>
      <c r="AK150" s="22">
        <v>705970</v>
      </c>
      <c r="AL150" s="22">
        <v>660898</v>
      </c>
      <c r="AM150" s="22">
        <v>754116</v>
      </c>
      <c r="AN150" s="22">
        <v>772435</v>
      </c>
      <c r="AO150" s="22">
        <v>845340</v>
      </c>
      <c r="AP150" s="22">
        <v>892246</v>
      </c>
      <c r="AQ150" s="22">
        <v>974810</v>
      </c>
      <c r="AR150" s="22">
        <v>878120</v>
      </c>
      <c r="AS150" s="22">
        <v>746460</v>
      </c>
      <c r="AT150" s="22">
        <v>855360</v>
      </c>
      <c r="AU150" s="22"/>
      <c r="AV150" s="22"/>
      <c r="AW150" s="22"/>
      <c r="AX150" s="22"/>
      <c r="AY150" s="22"/>
      <c r="AZ150" s="22"/>
      <c r="BA150" s="22"/>
      <c r="BB150" s="22"/>
      <c r="BC150" s="22"/>
      <c r="BD150" s="22"/>
      <c r="BE150" s="22"/>
      <c r="BF150" s="22"/>
      <c r="BG150" s="22"/>
      <c r="BH150" s="22"/>
    </row>
    <row r="151" spans="3:60" hidden="1">
      <c r="C151" s="21" t="s">
        <v>129</v>
      </c>
      <c r="D151" s="21" t="s">
        <v>112</v>
      </c>
      <c r="E151" s="22">
        <v>2282</v>
      </c>
      <c r="F151" s="22">
        <v>2451</v>
      </c>
      <c r="G151" s="22">
        <v>2515</v>
      </c>
      <c r="H151" s="22">
        <v>2693</v>
      </c>
      <c r="I151" s="22">
        <v>2967</v>
      </c>
      <c r="J151" s="22">
        <v>2950</v>
      </c>
      <c r="K151" s="22">
        <v>3036</v>
      </c>
      <c r="L151" s="22">
        <v>3086</v>
      </c>
      <c r="M151" s="22">
        <v>3135</v>
      </c>
      <c r="N151" s="22">
        <v>3270</v>
      </c>
      <c r="O151" s="22">
        <v>3169</v>
      </c>
      <c r="P151" s="22">
        <v>3173</v>
      </c>
      <c r="Q151" s="22">
        <v>3173</v>
      </c>
      <c r="R151" s="22">
        <v>3334</v>
      </c>
      <c r="S151" s="23">
        <v>263.39999999999998</v>
      </c>
      <c r="T151" s="23">
        <v>298.04000000000002</v>
      </c>
      <c r="U151" s="23">
        <v>283.97000000000003</v>
      </c>
      <c r="V151" s="23">
        <v>282.5</v>
      </c>
      <c r="W151" s="23">
        <v>301.79000000000002</v>
      </c>
      <c r="X151" s="23">
        <v>287.60000000000002</v>
      </c>
      <c r="Y151" s="23">
        <v>324.01</v>
      </c>
      <c r="Z151" s="23">
        <v>326.43</v>
      </c>
      <c r="AA151" s="23">
        <v>344.18</v>
      </c>
      <c r="AB151" s="23">
        <v>348.84</v>
      </c>
      <c r="AC151" s="23">
        <v>393</v>
      </c>
      <c r="AD151" s="23">
        <v>360.01</v>
      </c>
      <c r="AE151" s="23">
        <v>301.29000000000002</v>
      </c>
      <c r="AF151" s="23">
        <v>351.38</v>
      </c>
      <c r="AG151" s="22">
        <v>601070</v>
      </c>
      <c r="AH151" s="22">
        <v>730490</v>
      </c>
      <c r="AI151" s="22">
        <v>714190</v>
      </c>
      <c r="AJ151" s="22">
        <v>760760</v>
      </c>
      <c r="AK151" s="22">
        <v>895400</v>
      </c>
      <c r="AL151" s="22">
        <v>848407</v>
      </c>
      <c r="AM151" s="22">
        <v>983701</v>
      </c>
      <c r="AN151" s="22">
        <v>1007360</v>
      </c>
      <c r="AO151" s="22">
        <v>1078995</v>
      </c>
      <c r="AP151" s="22">
        <v>1140691</v>
      </c>
      <c r="AQ151" s="22">
        <v>1245410</v>
      </c>
      <c r="AR151" s="22">
        <v>1142310</v>
      </c>
      <c r="AS151" s="22">
        <v>955990</v>
      </c>
      <c r="AT151" s="22">
        <v>1171500</v>
      </c>
      <c r="AU151" s="22"/>
      <c r="AV151" s="22"/>
      <c r="AW151" s="22"/>
      <c r="AX151" s="22"/>
      <c r="AY151" s="22"/>
      <c r="AZ151" s="22"/>
      <c r="BA151" s="22"/>
      <c r="BB151" s="22"/>
      <c r="BC151" s="22"/>
      <c r="BD151" s="22"/>
      <c r="BE151" s="22"/>
      <c r="BF151" s="22"/>
      <c r="BG151" s="22"/>
      <c r="BH151" s="22"/>
    </row>
    <row r="152" spans="3:60" hidden="1">
      <c r="C152" s="21" t="s">
        <v>129</v>
      </c>
      <c r="D152" s="21" t="s">
        <v>113</v>
      </c>
      <c r="E152" s="22">
        <v>2397</v>
      </c>
      <c r="F152" s="22">
        <v>2576</v>
      </c>
      <c r="G152" s="22">
        <v>2625</v>
      </c>
      <c r="H152" s="22">
        <v>2802</v>
      </c>
      <c r="I152" s="22">
        <v>3087</v>
      </c>
      <c r="J152" s="22">
        <v>3063</v>
      </c>
      <c r="K152" s="22">
        <v>3149</v>
      </c>
      <c r="L152" s="22">
        <v>3210</v>
      </c>
      <c r="M152" s="22">
        <v>3255</v>
      </c>
      <c r="N152" s="22">
        <v>3389</v>
      </c>
      <c r="O152" s="22">
        <v>3308</v>
      </c>
      <c r="P152" s="22">
        <v>3326</v>
      </c>
      <c r="Q152" s="22">
        <v>3326</v>
      </c>
      <c r="R152" s="22">
        <v>3482</v>
      </c>
      <c r="S152" s="23">
        <v>262.60000000000002</v>
      </c>
      <c r="T152" s="23">
        <v>296.14999999999998</v>
      </c>
      <c r="U152" s="23">
        <v>283.14999999999998</v>
      </c>
      <c r="V152" s="23">
        <v>281.51</v>
      </c>
      <c r="W152" s="23">
        <v>300.83</v>
      </c>
      <c r="X152" s="23">
        <v>285.54000000000002</v>
      </c>
      <c r="Y152" s="23">
        <v>322.5</v>
      </c>
      <c r="Z152" s="23">
        <v>326.63</v>
      </c>
      <c r="AA152" s="23">
        <v>342.47</v>
      </c>
      <c r="AB152" s="23">
        <v>348.11</v>
      </c>
      <c r="AC152" s="23">
        <v>390.13</v>
      </c>
      <c r="AD152" s="23">
        <v>358.4</v>
      </c>
      <c r="AE152" s="23">
        <v>299.52999999999997</v>
      </c>
      <c r="AF152" s="23">
        <v>349.03</v>
      </c>
      <c r="AG152" s="22">
        <v>629458</v>
      </c>
      <c r="AH152" s="22">
        <v>762880</v>
      </c>
      <c r="AI152" s="22">
        <v>743260</v>
      </c>
      <c r="AJ152" s="22">
        <v>788780</v>
      </c>
      <c r="AK152" s="22">
        <v>928665</v>
      </c>
      <c r="AL152" s="22">
        <v>874597</v>
      </c>
      <c r="AM152" s="22">
        <v>1015564</v>
      </c>
      <c r="AN152" s="22">
        <v>1048480</v>
      </c>
      <c r="AO152" s="22">
        <v>1114734</v>
      </c>
      <c r="AP152" s="22">
        <v>1179732</v>
      </c>
      <c r="AQ152" s="22">
        <v>1290564</v>
      </c>
      <c r="AR152" s="22">
        <v>1192055</v>
      </c>
      <c r="AS152" s="22">
        <v>996225</v>
      </c>
      <c r="AT152" s="22">
        <v>1215325</v>
      </c>
      <c r="AU152" s="22"/>
      <c r="AV152" s="22"/>
      <c r="AW152" s="22"/>
      <c r="AX152" s="22"/>
      <c r="AY152" s="22"/>
      <c r="AZ152" s="22"/>
      <c r="BA152" s="22"/>
      <c r="BB152" s="22"/>
      <c r="BC152" s="22"/>
      <c r="BD152" s="22"/>
      <c r="BE152" s="22"/>
      <c r="BF152" s="22"/>
      <c r="BG152" s="22"/>
      <c r="BH152" s="22"/>
    </row>
    <row r="153" spans="3:60" hidden="1">
      <c r="C153" s="21" t="s">
        <v>129</v>
      </c>
      <c r="D153" s="21" t="s">
        <v>114</v>
      </c>
      <c r="E153" s="22">
        <v>0</v>
      </c>
      <c r="F153" s="22">
        <v>0</v>
      </c>
      <c r="G153" s="22">
        <v>0</v>
      </c>
      <c r="H153" s="22">
        <v>0</v>
      </c>
      <c r="I153" s="22">
        <v>0</v>
      </c>
      <c r="J153" s="22">
        <v>0</v>
      </c>
      <c r="K153" s="22">
        <v>0</v>
      </c>
      <c r="L153" s="22">
        <v>0</v>
      </c>
      <c r="M153" s="22">
        <v>0</v>
      </c>
      <c r="N153" s="22">
        <v>0</v>
      </c>
      <c r="O153" s="22">
        <v>0</v>
      </c>
      <c r="P153" s="22">
        <v>0</v>
      </c>
      <c r="Q153" s="22">
        <v>0</v>
      </c>
      <c r="R153" s="22">
        <v>0</v>
      </c>
      <c r="S153" s="23"/>
      <c r="T153" s="23"/>
      <c r="U153" s="23"/>
      <c r="V153" s="23"/>
      <c r="W153" s="23"/>
      <c r="X153" s="23"/>
      <c r="Y153" s="23"/>
      <c r="Z153" s="23"/>
      <c r="AA153" s="23"/>
      <c r="AB153" s="23"/>
      <c r="AC153" s="23"/>
      <c r="AD153" s="23"/>
      <c r="AE153" s="23"/>
      <c r="AF153" s="23"/>
      <c r="AG153" s="22">
        <v>0</v>
      </c>
      <c r="AH153" s="22">
        <v>0</v>
      </c>
      <c r="AI153" s="22">
        <v>0</v>
      </c>
      <c r="AJ153" s="22">
        <v>0</v>
      </c>
      <c r="AK153" s="22">
        <v>0</v>
      </c>
      <c r="AL153" s="22">
        <v>0</v>
      </c>
      <c r="AM153" s="22">
        <v>0</v>
      </c>
      <c r="AN153" s="22">
        <v>0</v>
      </c>
      <c r="AO153" s="22">
        <v>0</v>
      </c>
      <c r="AP153" s="22">
        <v>0</v>
      </c>
      <c r="AQ153" s="22">
        <v>0</v>
      </c>
      <c r="AR153" s="22">
        <v>0</v>
      </c>
      <c r="AS153" s="22">
        <v>0</v>
      </c>
      <c r="AT153" s="22">
        <v>0</v>
      </c>
      <c r="AU153" s="22"/>
      <c r="AV153" s="22"/>
      <c r="AW153" s="22"/>
      <c r="AX153" s="22"/>
      <c r="AY153" s="22"/>
      <c r="AZ153" s="22"/>
      <c r="BA153" s="22"/>
      <c r="BB153" s="22"/>
      <c r="BC153" s="22"/>
      <c r="BD153" s="22"/>
      <c r="BE153" s="22"/>
      <c r="BF153" s="22"/>
      <c r="BG153" s="22"/>
      <c r="BH153" s="22"/>
    </row>
    <row r="154" spans="3:60" hidden="1">
      <c r="C154" s="21" t="s">
        <v>129</v>
      </c>
      <c r="D154" s="21" t="s">
        <v>115</v>
      </c>
      <c r="E154" s="22">
        <v>0</v>
      </c>
      <c r="F154" s="22">
        <v>0</v>
      </c>
      <c r="G154" s="22">
        <v>0</v>
      </c>
      <c r="H154" s="22">
        <v>0</v>
      </c>
      <c r="I154" s="22">
        <v>0</v>
      </c>
      <c r="J154" s="22">
        <v>0</v>
      </c>
      <c r="K154" s="22">
        <v>0</v>
      </c>
      <c r="L154" s="22">
        <v>0</v>
      </c>
      <c r="M154" s="22">
        <v>0</v>
      </c>
      <c r="N154" s="22">
        <v>0</v>
      </c>
      <c r="O154" s="22">
        <v>0</v>
      </c>
      <c r="P154" s="22">
        <v>0</v>
      </c>
      <c r="Q154" s="22">
        <v>0</v>
      </c>
      <c r="R154" s="22">
        <v>0</v>
      </c>
      <c r="S154" s="23"/>
      <c r="T154" s="23"/>
      <c r="U154" s="23"/>
      <c r="V154" s="23"/>
      <c r="W154" s="23"/>
      <c r="X154" s="23"/>
      <c r="Y154" s="23"/>
      <c r="Z154" s="23"/>
      <c r="AA154" s="23"/>
      <c r="AB154" s="23"/>
      <c r="AC154" s="23"/>
      <c r="AD154" s="23"/>
      <c r="AE154" s="23"/>
      <c r="AF154" s="23"/>
      <c r="AG154" s="22">
        <v>0</v>
      </c>
      <c r="AH154" s="22">
        <v>0</v>
      </c>
      <c r="AI154" s="22">
        <v>0</v>
      </c>
      <c r="AJ154" s="22">
        <v>0</v>
      </c>
      <c r="AK154" s="22">
        <v>0</v>
      </c>
      <c r="AL154" s="22">
        <v>0</v>
      </c>
      <c r="AM154" s="22">
        <v>0</v>
      </c>
      <c r="AN154" s="22">
        <v>0</v>
      </c>
      <c r="AO154" s="22">
        <v>0</v>
      </c>
      <c r="AP154" s="22">
        <v>0</v>
      </c>
      <c r="AQ154" s="22">
        <v>0</v>
      </c>
      <c r="AR154" s="22">
        <v>0</v>
      </c>
      <c r="AS154" s="22">
        <v>0</v>
      </c>
      <c r="AT154" s="22">
        <v>0</v>
      </c>
      <c r="AU154" s="22"/>
      <c r="AV154" s="22"/>
      <c r="AW154" s="22"/>
      <c r="AX154" s="22"/>
      <c r="AY154" s="22"/>
      <c r="AZ154" s="22"/>
      <c r="BA154" s="22"/>
      <c r="BB154" s="22"/>
      <c r="BC154" s="22"/>
      <c r="BD154" s="22"/>
      <c r="BE154" s="22"/>
      <c r="BF154" s="22"/>
      <c r="BG154" s="22"/>
      <c r="BH154" s="22"/>
    </row>
    <row r="155" spans="3:60" hidden="1">
      <c r="C155" s="21" t="s">
        <v>129</v>
      </c>
      <c r="D155" s="21" t="s">
        <v>116</v>
      </c>
      <c r="E155" s="22">
        <v>0</v>
      </c>
      <c r="F155" s="22">
        <v>0</v>
      </c>
      <c r="G155" s="22">
        <v>0</v>
      </c>
      <c r="H155" s="22">
        <v>0</v>
      </c>
      <c r="I155" s="22">
        <v>0</v>
      </c>
      <c r="J155" s="22">
        <v>0</v>
      </c>
      <c r="K155" s="22">
        <v>0</v>
      </c>
      <c r="L155" s="22">
        <v>0</v>
      </c>
      <c r="M155" s="22">
        <v>0</v>
      </c>
      <c r="N155" s="22">
        <v>0</v>
      </c>
      <c r="O155" s="22">
        <v>0</v>
      </c>
      <c r="P155" s="22">
        <v>0</v>
      </c>
      <c r="Q155" s="22">
        <v>0</v>
      </c>
      <c r="R155" s="22">
        <v>0</v>
      </c>
      <c r="S155" s="23"/>
      <c r="T155" s="23"/>
      <c r="U155" s="23"/>
      <c r="V155" s="23"/>
      <c r="W155" s="23"/>
      <c r="X155" s="23"/>
      <c r="Y155" s="23"/>
      <c r="Z155" s="23"/>
      <c r="AA155" s="23"/>
      <c r="AB155" s="23"/>
      <c r="AC155" s="23"/>
      <c r="AD155" s="23"/>
      <c r="AE155" s="23"/>
      <c r="AF155" s="23"/>
      <c r="AG155" s="22">
        <v>0</v>
      </c>
      <c r="AH155" s="22">
        <v>0</v>
      </c>
      <c r="AI155" s="22">
        <v>0</v>
      </c>
      <c r="AJ155" s="22">
        <v>0</v>
      </c>
      <c r="AK155" s="22">
        <v>0</v>
      </c>
      <c r="AL155" s="22">
        <v>0</v>
      </c>
      <c r="AM155" s="22">
        <v>0</v>
      </c>
      <c r="AN155" s="22">
        <v>0</v>
      </c>
      <c r="AO155" s="22">
        <v>0</v>
      </c>
      <c r="AP155" s="22">
        <v>0</v>
      </c>
      <c r="AQ155" s="22">
        <v>0</v>
      </c>
      <c r="AR155" s="22">
        <v>0</v>
      </c>
      <c r="AS155" s="22">
        <v>0</v>
      </c>
      <c r="AT155" s="22">
        <v>0</v>
      </c>
      <c r="AU155" s="22"/>
      <c r="AV155" s="22"/>
      <c r="AW155" s="22"/>
      <c r="AX155" s="22"/>
      <c r="AY155" s="22"/>
      <c r="AZ155" s="22"/>
      <c r="BA155" s="22"/>
      <c r="BB155" s="22"/>
      <c r="BC155" s="22"/>
      <c r="BD155" s="22"/>
      <c r="BE155" s="22"/>
      <c r="BF155" s="22"/>
      <c r="BG155" s="22"/>
      <c r="BH155" s="22"/>
    </row>
    <row r="156" spans="3:60" hidden="1">
      <c r="C156" s="21" t="s">
        <v>129</v>
      </c>
      <c r="D156" s="21" t="s">
        <v>117</v>
      </c>
      <c r="E156" s="22">
        <v>0</v>
      </c>
      <c r="F156" s="22">
        <v>0</v>
      </c>
      <c r="G156" s="22">
        <v>0</v>
      </c>
      <c r="H156" s="22">
        <v>0</v>
      </c>
      <c r="I156" s="22">
        <v>0</v>
      </c>
      <c r="J156" s="22">
        <v>0</v>
      </c>
      <c r="K156" s="22">
        <v>0</v>
      </c>
      <c r="L156" s="22">
        <v>0</v>
      </c>
      <c r="M156" s="22">
        <v>0</v>
      </c>
      <c r="N156" s="22">
        <v>0</v>
      </c>
      <c r="O156" s="22">
        <v>0</v>
      </c>
      <c r="P156" s="22">
        <v>0</v>
      </c>
      <c r="Q156" s="22">
        <v>0</v>
      </c>
      <c r="R156" s="22">
        <v>0</v>
      </c>
      <c r="S156" s="23"/>
      <c r="T156" s="23"/>
      <c r="U156" s="23"/>
      <c r="V156" s="23"/>
      <c r="W156" s="23"/>
      <c r="X156" s="23"/>
      <c r="Y156" s="23"/>
      <c r="Z156" s="23"/>
      <c r="AA156" s="23"/>
      <c r="AB156" s="23"/>
      <c r="AC156" s="23"/>
      <c r="AD156" s="23"/>
      <c r="AE156" s="23"/>
      <c r="AF156" s="23"/>
      <c r="AG156" s="22">
        <v>0</v>
      </c>
      <c r="AH156" s="22">
        <v>0</v>
      </c>
      <c r="AI156" s="22">
        <v>0</v>
      </c>
      <c r="AJ156" s="22">
        <v>0</v>
      </c>
      <c r="AK156" s="22">
        <v>0</v>
      </c>
      <c r="AL156" s="22">
        <v>0</v>
      </c>
      <c r="AM156" s="22">
        <v>0</v>
      </c>
      <c r="AN156" s="22">
        <v>0</v>
      </c>
      <c r="AO156" s="22">
        <v>0</v>
      </c>
      <c r="AP156" s="22">
        <v>0</v>
      </c>
      <c r="AQ156" s="22">
        <v>0</v>
      </c>
      <c r="AR156" s="22">
        <v>0</v>
      </c>
      <c r="AS156" s="22">
        <v>0</v>
      </c>
      <c r="AT156" s="22">
        <v>0</v>
      </c>
      <c r="AU156" s="22"/>
      <c r="AV156" s="22"/>
      <c r="AW156" s="22"/>
      <c r="AX156" s="22"/>
      <c r="AY156" s="22"/>
      <c r="AZ156" s="22"/>
      <c r="BA156" s="22"/>
      <c r="BB156" s="22"/>
      <c r="BC156" s="22"/>
      <c r="BD156" s="22"/>
      <c r="BE156" s="22"/>
      <c r="BF156" s="22"/>
      <c r="BG156" s="22"/>
      <c r="BH156" s="22"/>
    </row>
    <row r="157" spans="3:60" hidden="1">
      <c r="C157" s="21" t="s">
        <v>129</v>
      </c>
      <c r="D157" s="21" t="s">
        <v>118</v>
      </c>
      <c r="E157" s="22">
        <v>2397</v>
      </c>
      <c r="F157" s="22">
        <v>2576</v>
      </c>
      <c r="G157" s="22">
        <v>2625</v>
      </c>
      <c r="H157" s="22">
        <v>2802</v>
      </c>
      <c r="I157" s="22">
        <v>3087</v>
      </c>
      <c r="J157" s="22">
        <v>3063</v>
      </c>
      <c r="K157" s="22">
        <v>3149</v>
      </c>
      <c r="L157" s="22">
        <v>3210</v>
      </c>
      <c r="M157" s="22">
        <v>3255</v>
      </c>
      <c r="N157" s="22">
        <v>3389</v>
      </c>
      <c r="O157" s="22">
        <v>3308</v>
      </c>
      <c r="P157" s="22">
        <v>3326</v>
      </c>
      <c r="Q157" s="22">
        <v>3326</v>
      </c>
      <c r="R157" s="22">
        <v>3482</v>
      </c>
      <c r="S157" s="23"/>
      <c r="T157" s="23"/>
      <c r="U157" s="23"/>
      <c r="V157" s="23"/>
      <c r="W157" s="23"/>
      <c r="X157" s="23"/>
      <c r="Y157" s="23"/>
      <c r="Z157" s="23"/>
      <c r="AA157" s="23"/>
      <c r="AB157" s="23"/>
      <c r="AC157" s="23"/>
      <c r="AD157" s="23"/>
      <c r="AE157" s="23"/>
      <c r="AF157" s="23"/>
      <c r="AG157" s="22">
        <v>629458</v>
      </c>
      <c r="AH157" s="22">
        <v>762880</v>
      </c>
      <c r="AI157" s="22">
        <v>743260</v>
      </c>
      <c r="AJ157" s="22">
        <v>788780</v>
      </c>
      <c r="AK157" s="22">
        <v>928665</v>
      </c>
      <c r="AL157" s="22">
        <v>874597</v>
      </c>
      <c r="AM157" s="22">
        <v>1015564</v>
      </c>
      <c r="AN157" s="22">
        <v>1048480</v>
      </c>
      <c r="AO157" s="22">
        <v>1114734</v>
      </c>
      <c r="AP157" s="22">
        <v>1179732</v>
      </c>
      <c r="AQ157" s="22">
        <v>1290564</v>
      </c>
      <c r="AR157" s="22">
        <v>1192055</v>
      </c>
      <c r="AS157" s="22">
        <v>996225</v>
      </c>
      <c r="AT157" s="22">
        <v>1215325</v>
      </c>
      <c r="AU157" s="22"/>
      <c r="AV157" s="22"/>
      <c r="AW157" s="22"/>
      <c r="AX157" s="22"/>
      <c r="AY157" s="22"/>
      <c r="AZ157" s="22"/>
      <c r="BA157" s="22"/>
      <c r="BB157" s="22"/>
      <c r="BC157" s="22"/>
      <c r="BD157" s="22"/>
      <c r="BE157" s="22"/>
      <c r="BF157" s="22"/>
      <c r="BG157" s="22"/>
      <c r="BH157" s="22"/>
    </row>
    <row r="158" spans="3:60" hidden="1">
      <c r="C158" s="21" t="s">
        <v>130</v>
      </c>
      <c r="D158" s="21" t="s">
        <v>107</v>
      </c>
      <c r="E158" s="22">
        <v>1</v>
      </c>
      <c r="F158" s="22">
        <v>1</v>
      </c>
      <c r="G158" s="22">
        <v>0</v>
      </c>
      <c r="H158" s="22">
        <v>0</v>
      </c>
      <c r="I158" s="22">
        <v>0</v>
      </c>
      <c r="J158" s="22">
        <v>0</v>
      </c>
      <c r="K158" s="22">
        <v>0</v>
      </c>
      <c r="L158" s="22">
        <v>0</v>
      </c>
      <c r="M158" s="22">
        <v>0</v>
      </c>
      <c r="N158" s="22">
        <v>0</v>
      </c>
      <c r="O158" s="22">
        <v>20</v>
      </c>
      <c r="P158" s="22">
        <v>0</v>
      </c>
      <c r="Q158" s="22">
        <v>0</v>
      </c>
      <c r="R158" s="22">
        <v>0</v>
      </c>
      <c r="S158" s="23">
        <v>275</v>
      </c>
      <c r="T158" s="23">
        <v>308</v>
      </c>
      <c r="U158" s="23"/>
      <c r="V158" s="23"/>
      <c r="W158" s="23"/>
      <c r="X158" s="23"/>
      <c r="Y158" s="23"/>
      <c r="Z158" s="23"/>
      <c r="AA158" s="23"/>
      <c r="AB158" s="23"/>
      <c r="AC158" s="23">
        <v>294</v>
      </c>
      <c r="AD158" s="23"/>
      <c r="AE158" s="23"/>
      <c r="AF158" s="23"/>
      <c r="AG158" s="22">
        <v>275</v>
      </c>
      <c r="AH158" s="22">
        <v>308</v>
      </c>
      <c r="AI158" s="22">
        <v>0</v>
      </c>
      <c r="AJ158" s="22">
        <v>0</v>
      </c>
      <c r="AK158" s="22">
        <v>0</v>
      </c>
      <c r="AL158" s="22">
        <v>0</v>
      </c>
      <c r="AM158" s="22">
        <v>0</v>
      </c>
      <c r="AN158" s="22">
        <v>0</v>
      </c>
      <c r="AO158" s="22">
        <v>0</v>
      </c>
      <c r="AP158" s="22">
        <v>0</v>
      </c>
      <c r="AQ158" s="22">
        <v>5880</v>
      </c>
      <c r="AR158" s="22">
        <v>0</v>
      </c>
      <c r="AS158" s="22">
        <v>0</v>
      </c>
      <c r="AT158" s="22">
        <v>0</v>
      </c>
      <c r="AU158" s="22"/>
      <c r="AV158" s="22"/>
      <c r="AW158" s="22"/>
      <c r="AX158" s="22"/>
      <c r="AY158" s="22"/>
      <c r="AZ158" s="22"/>
      <c r="BA158" s="22"/>
      <c r="BB158" s="22"/>
      <c r="BC158" s="22"/>
      <c r="BD158" s="22"/>
      <c r="BE158" s="22"/>
      <c r="BF158" s="22"/>
      <c r="BG158" s="22"/>
      <c r="BH158" s="22"/>
    </row>
    <row r="159" spans="3:60" hidden="1">
      <c r="C159" s="21" t="s">
        <v>130</v>
      </c>
      <c r="D159" s="21" t="s">
        <v>108</v>
      </c>
      <c r="E159" s="22">
        <v>0</v>
      </c>
      <c r="F159" s="22">
        <v>0</v>
      </c>
      <c r="G159" s="22">
        <v>0</v>
      </c>
      <c r="H159" s="22">
        <v>0</v>
      </c>
      <c r="I159" s="22">
        <v>0</v>
      </c>
      <c r="J159" s="22">
        <v>0</v>
      </c>
      <c r="K159" s="22">
        <v>0</v>
      </c>
      <c r="L159" s="22">
        <v>0</v>
      </c>
      <c r="M159" s="22">
        <v>0</v>
      </c>
      <c r="N159" s="22">
        <v>0</v>
      </c>
      <c r="O159" s="22">
        <v>0</v>
      </c>
      <c r="P159" s="22">
        <v>0</v>
      </c>
      <c r="Q159" s="22">
        <v>0</v>
      </c>
      <c r="R159" s="22">
        <v>0</v>
      </c>
      <c r="S159" s="23"/>
      <c r="T159" s="23"/>
      <c r="U159" s="23"/>
      <c r="V159" s="23"/>
      <c r="W159" s="23"/>
      <c r="X159" s="23"/>
      <c r="Y159" s="23"/>
      <c r="Z159" s="23"/>
      <c r="AA159" s="23"/>
      <c r="AB159" s="23"/>
      <c r="AC159" s="23"/>
      <c r="AD159" s="23"/>
      <c r="AE159" s="23"/>
      <c r="AF159" s="23"/>
      <c r="AG159" s="22">
        <v>0</v>
      </c>
      <c r="AH159" s="22">
        <v>0</v>
      </c>
      <c r="AI159" s="22">
        <v>0</v>
      </c>
      <c r="AJ159" s="22">
        <v>0</v>
      </c>
      <c r="AK159" s="22">
        <v>0</v>
      </c>
      <c r="AL159" s="22">
        <v>0</v>
      </c>
      <c r="AM159" s="22">
        <v>0</v>
      </c>
      <c r="AN159" s="22">
        <v>0</v>
      </c>
      <c r="AO159" s="22">
        <v>0</v>
      </c>
      <c r="AP159" s="22">
        <v>0</v>
      </c>
      <c r="AQ159" s="22">
        <v>0</v>
      </c>
      <c r="AR159" s="22">
        <v>0</v>
      </c>
      <c r="AS159" s="22">
        <v>0</v>
      </c>
      <c r="AT159" s="22">
        <v>0</v>
      </c>
      <c r="AU159" s="22"/>
      <c r="AV159" s="22"/>
      <c r="AW159" s="22"/>
      <c r="AX159" s="22"/>
      <c r="AY159" s="22"/>
      <c r="AZ159" s="22"/>
      <c r="BA159" s="22"/>
      <c r="BB159" s="22"/>
      <c r="BC159" s="22"/>
      <c r="BD159" s="22"/>
      <c r="BE159" s="22"/>
      <c r="BF159" s="22"/>
      <c r="BG159" s="22"/>
      <c r="BH159" s="22"/>
    </row>
    <row r="160" spans="3:60" hidden="1">
      <c r="C160" s="21" t="s">
        <v>130</v>
      </c>
      <c r="D160" s="21" t="s">
        <v>109</v>
      </c>
      <c r="E160" s="22">
        <v>0</v>
      </c>
      <c r="F160" s="22">
        <v>0</v>
      </c>
      <c r="G160" s="22">
        <v>0</v>
      </c>
      <c r="H160" s="22">
        <v>0</v>
      </c>
      <c r="I160" s="22">
        <v>0</v>
      </c>
      <c r="J160" s="22">
        <v>0</v>
      </c>
      <c r="K160" s="22">
        <v>0</v>
      </c>
      <c r="L160" s="22">
        <v>0</v>
      </c>
      <c r="M160" s="22">
        <v>0</v>
      </c>
      <c r="N160" s="22">
        <v>0</v>
      </c>
      <c r="O160" s="22">
        <v>0</v>
      </c>
      <c r="P160" s="22">
        <v>0</v>
      </c>
      <c r="Q160" s="22">
        <v>0</v>
      </c>
      <c r="R160" s="22">
        <v>0</v>
      </c>
      <c r="S160" s="23"/>
      <c r="T160" s="23"/>
      <c r="U160" s="23"/>
      <c r="V160" s="23"/>
      <c r="W160" s="23"/>
      <c r="X160" s="23"/>
      <c r="Y160" s="23"/>
      <c r="Z160" s="23"/>
      <c r="AA160" s="23"/>
      <c r="AB160" s="23"/>
      <c r="AC160" s="23"/>
      <c r="AD160" s="23"/>
      <c r="AE160" s="23"/>
      <c r="AF160" s="23"/>
      <c r="AG160" s="22">
        <v>0</v>
      </c>
      <c r="AH160" s="22">
        <v>0</v>
      </c>
      <c r="AI160" s="22">
        <v>0</v>
      </c>
      <c r="AJ160" s="22">
        <v>0</v>
      </c>
      <c r="AK160" s="22">
        <v>0</v>
      </c>
      <c r="AL160" s="22">
        <v>0</v>
      </c>
      <c r="AM160" s="22">
        <v>0</v>
      </c>
      <c r="AN160" s="22">
        <v>0</v>
      </c>
      <c r="AO160" s="22">
        <v>0</v>
      </c>
      <c r="AP160" s="22">
        <v>0</v>
      </c>
      <c r="AQ160" s="22">
        <v>0</v>
      </c>
      <c r="AR160" s="22">
        <v>0</v>
      </c>
      <c r="AS160" s="22">
        <v>0</v>
      </c>
      <c r="AT160" s="22">
        <v>0</v>
      </c>
      <c r="AU160" s="22"/>
      <c r="AV160" s="22"/>
      <c r="AW160" s="22"/>
      <c r="AX160" s="22"/>
      <c r="AY160" s="22"/>
      <c r="AZ160" s="22"/>
      <c r="BA160" s="22"/>
      <c r="BB160" s="22"/>
      <c r="BC160" s="22"/>
      <c r="BD160" s="22"/>
      <c r="BE160" s="22"/>
      <c r="BF160" s="22"/>
      <c r="BG160" s="22"/>
      <c r="BH160" s="22"/>
    </row>
    <row r="161" spans="3:60" hidden="1">
      <c r="C161" s="21" t="s">
        <v>130</v>
      </c>
      <c r="D161" s="21" t="s">
        <v>110</v>
      </c>
      <c r="E161" s="22">
        <v>333</v>
      </c>
      <c r="F161" s="22">
        <v>330</v>
      </c>
      <c r="G161" s="22">
        <v>317</v>
      </c>
      <c r="H161" s="22">
        <v>338</v>
      </c>
      <c r="I161" s="22">
        <v>355</v>
      </c>
      <c r="J161" s="22">
        <v>351</v>
      </c>
      <c r="K161" s="22">
        <v>382</v>
      </c>
      <c r="L161" s="22">
        <v>442</v>
      </c>
      <c r="M161" s="22">
        <v>487</v>
      </c>
      <c r="N161" s="22">
        <v>526</v>
      </c>
      <c r="O161" s="22">
        <v>559</v>
      </c>
      <c r="P161" s="22">
        <v>500</v>
      </c>
      <c r="Q161" s="22">
        <v>568</v>
      </c>
      <c r="R161" s="22">
        <v>550</v>
      </c>
      <c r="S161" s="23">
        <v>283.02999999999997</v>
      </c>
      <c r="T161" s="23">
        <v>283.7</v>
      </c>
      <c r="U161" s="23">
        <v>256.02999999999997</v>
      </c>
      <c r="V161" s="23">
        <v>281.11</v>
      </c>
      <c r="W161" s="23">
        <v>285.79000000000002</v>
      </c>
      <c r="X161" s="23">
        <v>269.08</v>
      </c>
      <c r="Y161" s="23">
        <v>281.06</v>
      </c>
      <c r="Z161" s="23">
        <v>315.41000000000003</v>
      </c>
      <c r="AA161" s="23">
        <v>317.75</v>
      </c>
      <c r="AB161" s="23">
        <v>289.99</v>
      </c>
      <c r="AC161" s="23">
        <v>291.45</v>
      </c>
      <c r="AD161" s="23">
        <v>292.43</v>
      </c>
      <c r="AE161" s="23">
        <v>266.68</v>
      </c>
      <c r="AF161" s="23">
        <v>278.19</v>
      </c>
      <c r="AG161" s="22">
        <v>94248</v>
      </c>
      <c r="AH161" s="22">
        <v>93620</v>
      </c>
      <c r="AI161" s="22">
        <v>81161</v>
      </c>
      <c r="AJ161" s="22">
        <v>95014</v>
      </c>
      <c r="AK161" s="22">
        <v>101457</v>
      </c>
      <c r="AL161" s="22">
        <v>94448</v>
      </c>
      <c r="AM161" s="22">
        <v>107366</v>
      </c>
      <c r="AN161" s="22">
        <v>139411</v>
      </c>
      <c r="AO161" s="22">
        <v>154742</v>
      </c>
      <c r="AP161" s="22">
        <v>152534</v>
      </c>
      <c r="AQ161" s="22">
        <v>162920</v>
      </c>
      <c r="AR161" s="22">
        <v>146216</v>
      </c>
      <c r="AS161" s="22">
        <v>151472</v>
      </c>
      <c r="AT161" s="22">
        <v>153005</v>
      </c>
      <c r="AU161" s="22"/>
      <c r="AV161" s="22"/>
      <c r="AW161" s="22"/>
      <c r="AX161" s="22"/>
      <c r="AY161" s="22"/>
      <c r="AZ161" s="22"/>
      <c r="BA161" s="22"/>
      <c r="BB161" s="22"/>
      <c r="BC161" s="22"/>
      <c r="BD161" s="22"/>
      <c r="BE161" s="22"/>
      <c r="BF161" s="22"/>
      <c r="BG161" s="22"/>
      <c r="BH161" s="22"/>
    </row>
    <row r="162" spans="3:60" hidden="1">
      <c r="C162" s="21" t="s">
        <v>130</v>
      </c>
      <c r="D162" s="21" t="s">
        <v>111</v>
      </c>
      <c r="E162" s="22">
        <v>475</v>
      </c>
      <c r="F162" s="22">
        <v>464</v>
      </c>
      <c r="G162" s="22">
        <v>441</v>
      </c>
      <c r="H162" s="22">
        <v>452</v>
      </c>
      <c r="I162" s="22">
        <v>458</v>
      </c>
      <c r="J162" s="22">
        <v>467</v>
      </c>
      <c r="K162" s="22">
        <v>444</v>
      </c>
      <c r="L162" s="22">
        <v>503</v>
      </c>
      <c r="M162" s="22">
        <v>389</v>
      </c>
      <c r="N162" s="22">
        <v>395</v>
      </c>
      <c r="O162" s="22">
        <v>382</v>
      </c>
      <c r="P162" s="22">
        <v>376</v>
      </c>
      <c r="Q162" s="22">
        <v>404</v>
      </c>
      <c r="R162" s="22">
        <v>390</v>
      </c>
      <c r="S162" s="23">
        <v>290.99</v>
      </c>
      <c r="T162" s="23">
        <v>291.19</v>
      </c>
      <c r="U162" s="23">
        <v>291.56</v>
      </c>
      <c r="V162" s="23">
        <v>300.91000000000003</v>
      </c>
      <c r="W162" s="23">
        <v>306.60000000000002</v>
      </c>
      <c r="X162" s="23">
        <v>288.02999999999997</v>
      </c>
      <c r="Y162" s="23">
        <v>312.45</v>
      </c>
      <c r="Z162" s="23">
        <v>343.84</v>
      </c>
      <c r="AA162" s="23">
        <v>337.78</v>
      </c>
      <c r="AB162" s="23">
        <v>312.01</v>
      </c>
      <c r="AC162" s="23">
        <v>312.14999999999998</v>
      </c>
      <c r="AD162" s="23">
        <v>311.16000000000003</v>
      </c>
      <c r="AE162" s="23">
        <v>284.31</v>
      </c>
      <c r="AF162" s="23">
        <v>300.3</v>
      </c>
      <c r="AG162" s="22">
        <v>138221</v>
      </c>
      <c r="AH162" s="22">
        <v>135110</v>
      </c>
      <c r="AI162" s="22">
        <v>128577</v>
      </c>
      <c r="AJ162" s="22">
        <v>136013</v>
      </c>
      <c r="AK162" s="22">
        <v>140423</v>
      </c>
      <c r="AL162" s="22">
        <v>134509</v>
      </c>
      <c r="AM162" s="22">
        <v>138728</v>
      </c>
      <c r="AN162" s="22">
        <v>172952</v>
      </c>
      <c r="AO162" s="22">
        <v>131396</v>
      </c>
      <c r="AP162" s="22">
        <v>123243</v>
      </c>
      <c r="AQ162" s="22">
        <v>119243</v>
      </c>
      <c r="AR162" s="22">
        <v>116996</v>
      </c>
      <c r="AS162" s="22">
        <v>114860</v>
      </c>
      <c r="AT162" s="22">
        <v>117118</v>
      </c>
      <c r="AU162" s="22"/>
      <c r="AV162" s="22"/>
      <c r="AW162" s="22"/>
      <c r="AX162" s="22"/>
      <c r="AY162" s="22"/>
      <c r="AZ162" s="22"/>
      <c r="BA162" s="22"/>
      <c r="BB162" s="22"/>
      <c r="BC162" s="22"/>
      <c r="BD162" s="22"/>
      <c r="BE162" s="22"/>
      <c r="BF162" s="22"/>
      <c r="BG162" s="22"/>
      <c r="BH162" s="22"/>
    </row>
    <row r="163" spans="3:60" hidden="1">
      <c r="C163" s="21" t="s">
        <v>130</v>
      </c>
      <c r="D163" s="21" t="s">
        <v>112</v>
      </c>
      <c r="E163" s="22">
        <v>808</v>
      </c>
      <c r="F163" s="22">
        <v>794</v>
      </c>
      <c r="G163" s="22">
        <v>758</v>
      </c>
      <c r="H163" s="22">
        <v>790</v>
      </c>
      <c r="I163" s="22">
        <v>813</v>
      </c>
      <c r="J163" s="22">
        <v>818</v>
      </c>
      <c r="K163" s="22">
        <v>826</v>
      </c>
      <c r="L163" s="22">
        <v>945</v>
      </c>
      <c r="M163" s="22">
        <v>876</v>
      </c>
      <c r="N163" s="22">
        <v>921</v>
      </c>
      <c r="O163" s="22">
        <v>941</v>
      </c>
      <c r="P163" s="22">
        <v>876</v>
      </c>
      <c r="Q163" s="22">
        <v>972</v>
      </c>
      <c r="R163" s="22">
        <v>940</v>
      </c>
      <c r="S163" s="23">
        <v>287.70999999999998</v>
      </c>
      <c r="T163" s="23">
        <v>288.07</v>
      </c>
      <c r="U163" s="23">
        <v>276.7</v>
      </c>
      <c r="V163" s="23">
        <v>292.44</v>
      </c>
      <c r="W163" s="23">
        <v>297.52</v>
      </c>
      <c r="X163" s="23">
        <v>279.89999999999998</v>
      </c>
      <c r="Y163" s="23">
        <v>297.93</v>
      </c>
      <c r="Z163" s="23">
        <v>330.54</v>
      </c>
      <c r="AA163" s="23">
        <v>326.64</v>
      </c>
      <c r="AB163" s="23">
        <v>299.43</v>
      </c>
      <c r="AC163" s="23">
        <v>299.85000000000002</v>
      </c>
      <c r="AD163" s="23">
        <v>300.47000000000003</v>
      </c>
      <c r="AE163" s="23">
        <v>274</v>
      </c>
      <c r="AF163" s="23">
        <v>287.36</v>
      </c>
      <c r="AG163" s="22">
        <v>232469</v>
      </c>
      <c r="AH163" s="22">
        <v>228730</v>
      </c>
      <c r="AI163" s="22">
        <v>209738</v>
      </c>
      <c r="AJ163" s="22">
        <v>231027</v>
      </c>
      <c r="AK163" s="22">
        <v>241880</v>
      </c>
      <c r="AL163" s="22">
        <v>228957</v>
      </c>
      <c r="AM163" s="22">
        <v>246094</v>
      </c>
      <c r="AN163" s="22">
        <v>312363</v>
      </c>
      <c r="AO163" s="22">
        <v>286138</v>
      </c>
      <c r="AP163" s="22">
        <v>275777</v>
      </c>
      <c r="AQ163" s="22">
        <v>282163</v>
      </c>
      <c r="AR163" s="22">
        <v>263212</v>
      </c>
      <c r="AS163" s="22">
        <v>266332</v>
      </c>
      <c r="AT163" s="22">
        <v>270123</v>
      </c>
      <c r="AU163" s="22"/>
      <c r="AV163" s="22"/>
      <c r="AW163" s="22"/>
      <c r="AX163" s="22"/>
      <c r="AY163" s="22"/>
      <c r="AZ163" s="22"/>
      <c r="BA163" s="22"/>
      <c r="BB163" s="22"/>
      <c r="BC163" s="22"/>
      <c r="BD163" s="22"/>
      <c r="BE163" s="22"/>
      <c r="BF163" s="22"/>
      <c r="BG163" s="22"/>
      <c r="BH163" s="22"/>
    </row>
    <row r="164" spans="3:60" hidden="1">
      <c r="C164" s="21" t="s">
        <v>130</v>
      </c>
      <c r="D164" s="21" t="s">
        <v>113</v>
      </c>
      <c r="E164" s="22">
        <v>809</v>
      </c>
      <c r="F164" s="22">
        <v>795</v>
      </c>
      <c r="G164" s="22">
        <v>758</v>
      </c>
      <c r="H164" s="22">
        <v>790</v>
      </c>
      <c r="I164" s="22">
        <v>813</v>
      </c>
      <c r="J164" s="22">
        <v>818</v>
      </c>
      <c r="K164" s="22">
        <v>826</v>
      </c>
      <c r="L164" s="22">
        <v>945</v>
      </c>
      <c r="M164" s="22">
        <v>876</v>
      </c>
      <c r="N164" s="22">
        <v>921</v>
      </c>
      <c r="O164" s="22">
        <v>961</v>
      </c>
      <c r="P164" s="22">
        <v>876</v>
      </c>
      <c r="Q164" s="22">
        <v>972</v>
      </c>
      <c r="R164" s="22">
        <v>940</v>
      </c>
      <c r="S164" s="23">
        <v>287.69</v>
      </c>
      <c r="T164" s="23">
        <v>288.10000000000002</v>
      </c>
      <c r="U164" s="23">
        <v>276.7</v>
      </c>
      <c r="V164" s="23">
        <v>292.44</v>
      </c>
      <c r="W164" s="23">
        <v>297.52</v>
      </c>
      <c r="X164" s="23">
        <v>279.89999999999998</v>
      </c>
      <c r="Y164" s="23">
        <v>297.93</v>
      </c>
      <c r="Z164" s="23">
        <v>330.54</v>
      </c>
      <c r="AA164" s="23">
        <v>326.64</v>
      </c>
      <c r="AB164" s="23">
        <v>299.43</v>
      </c>
      <c r="AC164" s="23">
        <v>299.73</v>
      </c>
      <c r="AD164" s="23">
        <v>300.47000000000003</v>
      </c>
      <c r="AE164" s="23">
        <v>274</v>
      </c>
      <c r="AF164" s="23">
        <v>287.36</v>
      </c>
      <c r="AG164" s="22">
        <v>232744</v>
      </c>
      <c r="AH164" s="22">
        <v>229038</v>
      </c>
      <c r="AI164" s="22">
        <v>209738</v>
      </c>
      <c r="AJ164" s="22">
        <v>231027</v>
      </c>
      <c r="AK164" s="22">
        <v>241880</v>
      </c>
      <c r="AL164" s="22">
        <v>228957</v>
      </c>
      <c r="AM164" s="22">
        <v>246094</v>
      </c>
      <c r="AN164" s="22">
        <v>312363</v>
      </c>
      <c r="AO164" s="22">
        <v>286138</v>
      </c>
      <c r="AP164" s="22">
        <v>275777</v>
      </c>
      <c r="AQ164" s="22">
        <v>288043</v>
      </c>
      <c r="AR164" s="22">
        <v>263212</v>
      </c>
      <c r="AS164" s="22">
        <v>266332</v>
      </c>
      <c r="AT164" s="22">
        <v>270123</v>
      </c>
      <c r="AU164" s="22"/>
      <c r="AV164" s="22"/>
      <c r="AW164" s="22"/>
      <c r="AX164" s="22"/>
      <c r="AY164" s="22"/>
      <c r="AZ164" s="22"/>
      <c r="BA164" s="22"/>
      <c r="BB164" s="22"/>
      <c r="BC164" s="22"/>
      <c r="BD164" s="22"/>
      <c r="BE164" s="22"/>
      <c r="BF164" s="22"/>
      <c r="BG164" s="22"/>
      <c r="BH164" s="22"/>
    </row>
    <row r="165" spans="3:60" hidden="1">
      <c r="C165" s="21" t="s">
        <v>130</v>
      </c>
      <c r="D165" s="21" t="s">
        <v>114</v>
      </c>
      <c r="E165" s="22">
        <v>0</v>
      </c>
      <c r="F165" s="22">
        <v>0</v>
      </c>
      <c r="G165" s="22">
        <v>0</v>
      </c>
      <c r="H165" s="22">
        <v>0</v>
      </c>
      <c r="I165" s="22">
        <v>0</v>
      </c>
      <c r="J165" s="22">
        <v>0</v>
      </c>
      <c r="K165" s="22">
        <v>0</v>
      </c>
      <c r="L165" s="22">
        <v>0</v>
      </c>
      <c r="M165" s="22">
        <v>0</v>
      </c>
      <c r="N165" s="22">
        <v>0</v>
      </c>
      <c r="O165" s="22">
        <v>0</v>
      </c>
      <c r="P165" s="22">
        <v>0</v>
      </c>
      <c r="Q165" s="22">
        <v>0</v>
      </c>
      <c r="R165" s="22">
        <v>0</v>
      </c>
      <c r="S165" s="23"/>
      <c r="T165" s="23"/>
      <c r="U165" s="23"/>
      <c r="V165" s="23"/>
      <c r="W165" s="23"/>
      <c r="X165" s="23"/>
      <c r="Y165" s="23"/>
      <c r="Z165" s="23"/>
      <c r="AA165" s="23"/>
      <c r="AB165" s="23"/>
      <c r="AC165" s="23"/>
      <c r="AD165" s="23"/>
      <c r="AE165" s="23"/>
      <c r="AF165" s="23"/>
      <c r="AG165" s="22">
        <v>0</v>
      </c>
      <c r="AH165" s="22">
        <v>0</v>
      </c>
      <c r="AI165" s="22">
        <v>0</v>
      </c>
      <c r="AJ165" s="22">
        <v>0</v>
      </c>
      <c r="AK165" s="22">
        <v>0</v>
      </c>
      <c r="AL165" s="22">
        <v>0</v>
      </c>
      <c r="AM165" s="22">
        <v>0</v>
      </c>
      <c r="AN165" s="22">
        <v>0</v>
      </c>
      <c r="AO165" s="22">
        <v>0</v>
      </c>
      <c r="AP165" s="22">
        <v>0</v>
      </c>
      <c r="AQ165" s="22">
        <v>0</v>
      </c>
      <c r="AR165" s="22">
        <v>0</v>
      </c>
      <c r="AS165" s="22">
        <v>0</v>
      </c>
      <c r="AT165" s="22">
        <v>0</v>
      </c>
      <c r="AU165" s="22"/>
      <c r="AV165" s="22"/>
      <c r="AW165" s="22"/>
      <c r="AX165" s="22"/>
      <c r="AY165" s="22"/>
      <c r="AZ165" s="22"/>
      <c r="BA165" s="22"/>
      <c r="BB165" s="22"/>
      <c r="BC165" s="22"/>
      <c r="BD165" s="22"/>
      <c r="BE165" s="22"/>
      <c r="BF165" s="22"/>
      <c r="BG165" s="22"/>
      <c r="BH165" s="22"/>
    </row>
    <row r="166" spans="3:60" hidden="1">
      <c r="C166" s="21" t="s">
        <v>130</v>
      </c>
      <c r="D166" s="21" t="s">
        <v>115</v>
      </c>
      <c r="E166" s="22">
        <v>0</v>
      </c>
      <c r="F166" s="22">
        <v>0</v>
      </c>
      <c r="G166" s="22">
        <v>0</v>
      </c>
      <c r="H166" s="22">
        <v>0</v>
      </c>
      <c r="I166" s="22">
        <v>0</v>
      </c>
      <c r="J166" s="22">
        <v>0</v>
      </c>
      <c r="K166" s="22">
        <v>0</v>
      </c>
      <c r="L166" s="22">
        <v>0</v>
      </c>
      <c r="M166" s="22">
        <v>0</v>
      </c>
      <c r="N166" s="22">
        <v>0</v>
      </c>
      <c r="O166" s="22">
        <v>0</v>
      </c>
      <c r="P166" s="22">
        <v>0</v>
      </c>
      <c r="Q166" s="22">
        <v>0</v>
      </c>
      <c r="R166" s="22">
        <v>0</v>
      </c>
      <c r="S166" s="23"/>
      <c r="T166" s="23"/>
      <c r="U166" s="23"/>
      <c r="V166" s="23"/>
      <c r="W166" s="23"/>
      <c r="X166" s="23"/>
      <c r="Y166" s="23"/>
      <c r="Z166" s="23"/>
      <c r="AA166" s="23"/>
      <c r="AB166" s="23"/>
      <c r="AC166" s="23"/>
      <c r="AD166" s="23"/>
      <c r="AE166" s="23"/>
      <c r="AF166" s="23"/>
      <c r="AG166" s="22">
        <v>0</v>
      </c>
      <c r="AH166" s="22">
        <v>0</v>
      </c>
      <c r="AI166" s="22">
        <v>0</v>
      </c>
      <c r="AJ166" s="22">
        <v>0</v>
      </c>
      <c r="AK166" s="22">
        <v>0</v>
      </c>
      <c r="AL166" s="22">
        <v>0</v>
      </c>
      <c r="AM166" s="22">
        <v>0</v>
      </c>
      <c r="AN166" s="22">
        <v>0</v>
      </c>
      <c r="AO166" s="22">
        <v>0</v>
      </c>
      <c r="AP166" s="22">
        <v>0</v>
      </c>
      <c r="AQ166" s="22">
        <v>0</v>
      </c>
      <c r="AR166" s="22">
        <v>0</v>
      </c>
      <c r="AS166" s="22">
        <v>0</v>
      </c>
      <c r="AT166" s="22">
        <v>0</v>
      </c>
      <c r="AU166" s="22"/>
      <c r="AV166" s="22"/>
      <c r="AW166" s="22"/>
      <c r="AX166" s="22"/>
      <c r="AY166" s="22"/>
      <c r="AZ166" s="22"/>
      <c r="BA166" s="22"/>
      <c r="BB166" s="22"/>
      <c r="BC166" s="22"/>
      <c r="BD166" s="22"/>
      <c r="BE166" s="22"/>
      <c r="BF166" s="22"/>
      <c r="BG166" s="22"/>
      <c r="BH166" s="22"/>
    </row>
    <row r="167" spans="3:60" hidden="1">
      <c r="C167" s="21" t="s">
        <v>130</v>
      </c>
      <c r="D167" s="21" t="s">
        <v>116</v>
      </c>
      <c r="E167" s="22">
        <v>0</v>
      </c>
      <c r="F167" s="22">
        <v>0</v>
      </c>
      <c r="G167" s="22">
        <v>0</v>
      </c>
      <c r="H167" s="22">
        <v>0</v>
      </c>
      <c r="I167" s="22">
        <v>0</v>
      </c>
      <c r="J167" s="22">
        <v>0</v>
      </c>
      <c r="K167" s="22">
        <v>0</v>
      </c>
      <c r="L167" s="22">
        <v>0</v>
      </c>
      <c r="M167" s="22">
        <v>0</v>
      </c>
      <c r="N167" s="22">
        <v>0</v>
      </c>
      <c r="O167" s="22">
        <v>0</v>
      </c>
      <c r="P167" s="22">
        <v>0</v>
      </c>
      <c r="Q167" s="22">
        <v>0</v>
      </c>
      <c r="R167" s="22">
        <v>0</v>
      </c>
      <c r="S167" s="23"/>
      <c r="T167" s="23"/>
      <c r="U167" s="23"/>
      <c r="V167" s="23"/>
      <c r="W167" s="23"/>
      <c r="X167" s="23"/>
      <c r="Y167" s="23"/>
      <c r="Z167" s="23"/>
      <c r="AA167" s="23"/>
      <c r="AB167" s="23"/>
      <c r="AC167" s="23"/>
      <c r="AD167" s="23"/>
      <c r="AE167" s="23"/>
      <c r="AF167" s="23"/>
      <c r="AG167" s="22">
        <v>0</v>
      </c>
      <c r="AH167" s="22">
        <v>0</v>
      </c>
      <c r="AI167" s="22">
        <v>0</v>
      </c>
      <c r="AJ167" s="22">
        <v>0</v>
      </c>
      <c r="AK167" s="22">
        <v>0</v>
      </c>
      <c r="AL167" s="22">
        <v>0</v>
      </c>
      <c r="AM167" s="22">
        <v>0</v>
      </c>
      <c r="AN167" s="22">
        <v>0</v>
      </c>
      <c r="AO167" s="22">
        <v>0</v>
      </c>
      <c r="AP167" s="22">
        <v>0</v>
      </c>
      <c r="AQ167" s="22">
        <v>0</v>
      </c>
      <c r="AR167" s="22">
        <v>0</v>
      </c>
      <c r="AS167" s="22">
        <v>0</v>
      </c>
      <c r="AT167" s="22">
        <v>0</v>
      </c>
      <c r="AU167" s="22"/>
      <c r="AV167" s="22"/>
      <c r="AW167" s="22"/>
      <c r="AX167" s="22"/>
      <c r="AY167" s="22"/>
      <c r="AZ167" s="22"/>
      <c r="BA167" s="22"/>
      <c r="BB167" s="22"/>
      <c r="BC167" s="22"/>
      <c r="BD167" s="22"/>
      <c r="BE167" s="22"/>
      <c r="BF167" s="22"/>
      <c r="BG167" s="22"/>
      <c r="BH167" s="22"/>
    </row>
    <row r="168" spans="3:60" hidden="1">
      <c r="C168" s="21" t="s">
        <v>130</v>
      </c>
      <c r="D168" s="21" t="s">
        <v>117</v>
      </c>
      <c r="E168" s="22">
        <v>0</v>
      </c>
      <c r="F168" s="22">
        <v>0</v>
      </c>
      <c r="G168" s="22">
        <v>0</v>
      </c>
      <c r="H168" s="22">
        <v>0</v>
      </c>
      <c r="I168" s="22">
        <v>0</v>
      </c>
      <c r="J168" s="22">
        <v>0</v>
      </c>
      <c r="K168" s="22">
        <v>0</v>
      </c>
      <c r="L168" s="22">
        <v>0</v>
      </c>
      <c r="M168" s="22">
        <v>0</v>
      </c>
      <c r="N168" s="22">
        <v>0</v>
      </c>
      <c r="O168" s="22">
        <v>0</v>
      </c>
      <c r="P168" s="22">
        <v>0</v>
      </c>
      <c r="Q168" s="22">
        <v>0</v>
      </c>
      <c r="R168" s="22">
        <v>0</v>
      </c>
      <c r="S168" s="23"/>
      <c r="T168" s="23"/>
      <c r="U168" s="23"/>
      <c r="V168" s="23"/>
      <c r="W168" s="23"/>
      <c r="X168" s="23"/>
      <c r="Y168" s="23"/>
      <c r="Z168" s="23"/>
      <c r="AA168" s="23"/>
      <c r="AB168" s="23"/>
      <c r="AC168" s="23"/>
      <c r="AD168" s="23"/>
      <c r="AE168" s="23"/>
      <c r="AF168" s="23"/>
      <c r="AG168" s="22">
        <v>0</v>
      </c>
      <c r="AH168" s="22">
        <v>0</v>
      </c>
      <c r="AI168" s="22">
        <v>0</v>
      </c>
      <c r="AJ168" s="22">
        <v>0</v>
      </c>
      <c r="AK168" s="22">
        <v>0</v>
      </c>
      <c r="AL168" s="22">
        <v>0</v>
      </c>
      <c r="AM168" s="22">
        <v>0</v>
      </c>
      <c r="AN168" s="22">
        <v>0</v>
      </c>
      <c r="AO168" s="22">
        <v>0</v>
      </c>
      <c r="AP168" s="22">
        <v>0</v>
      </c>
      <c r="AQ168" s="22">
        <v>0</v>
      </c>
      <c r="AR168" s="22">
        <v>0</v>
      </c>
      <c r="AS168" s="22">
        <v>0</v>
      </c>
      <c r="AT168" s="22">
        <v>0</v>
      </c>
      <c r="AU168" s="22"/>
      <c r="AV168" s="22"/>
      <c r="AW168" s="22"/>
      <c r="AX168" s="22"/>
      <c r="AY168" s="22"/>
      <c r="AZ168" s="22"/>
      <c r="BA168" s="22"/>
      <c r="BB168" s="22"/>
      <c r="BC168" s="22"/>
      <c r="BD168" s="22"/>
      <c r="BE168" s="22"/>
      <c r="BF168" s="22"/>
      <c r="BG168" s="22"/>
      <c r="BH168" s="22"/>
    </row>
    <row r="169" spans="3:60" hidden="1">
      <c r="C169" s="21" t="s">
        <v>130</v>
      </c>
      <c r="D169" s="21" t="s">
        <v>118</v>
      </c>
      <c r="E169" s="22">
        <v>809</v>
      </c>
      <c r="F169" s="22">
        <v>795</v>
      </c>
      <c r="G169" s="22">
        <v>758</v>
      </c>
      <c r="H169" s="22">
        <v>790</v>
      </c>
      <c r="I169" s="22">
        <v>813</v>
      </c>
      <c r="J169" s="22">
        <v>818</v>
      </c>
      <c r="K169" s="22">
        <v>826</v>
      </c>
      <c r="L169" s="22">
        <v>945</v>
      </c>
      <c r="M169" s="22">
        <v>876</v>
      </c>
      <c r="N169" s="22">
        <v>921</v>
      </c>
      <c r="O169" s="22">
        <v>961</v>
      </c>
      <c r="P169" s="22">
        <v>876</v>
      </c>
      <c r="Q169" s="22">
        <v>972</v>
      </c>
      <c r="R169" s="22">
        <v>940</v>
      </c>
      <c r="S169" s="23"/>
      <c r="T169" s="23"/>
      <c r="U169" s="23"/>
      <c r="V169" s="23"/>
      <c r="W169" s="23"/>
      <c r="X169" s="23"/>
      <c r="Y169" s="23"/>
      <c r="Z169" s="23"/>
      <c r="AA169" s="23"/>
      <c r="AB169" s="23"/>
      <c r="AC169" s="23"/>
      <c r="AD169" s="23"/>
      <c r="AE169" s="23"/>
      <c r="AF169" s="23"/>
      <c r="AG169" s="22">
        <v>232744</v>
      </c>
      <c r="AH169" s="22">
        <v>229038</v>
      </c>
      <c r="AI169" s="22">
        <v>209738</v>
      </c>
      <c r="AJ169" s="22">
        <v>231027</v>
      </c>
      <c r="AK169" s="22">
        <v>241880</v>
      </c>
      <c r="AL169" s="22">
        <v>228957</v>
      </c>
      <c r="AM169" s="22">
        <v>246094</v>
      </c>
      <c r="AN169" s="22">
        <v>312363</v>
      </c>
      <c r="AO169" s="22">
        <v>286138</v>
      </c>
      <c r="AP169" s="22">
        <v>275777</v>
      </c>
      <c r="AQ169" s="22">
        <v>288043</v>
      </c>
      <c r="AR169" s="22">
        <v>263212</v>
      </c>
      <c r="AS169" s="22">
        <v>266332</v>
      </c>
      <c r="AT169" s="22">
        <v>270123</v>
      </c>
      <c r="AU169" s="22"/>
      <c r="AV169" s="22"/>
      <c r="AW169" s="22"/>
      <c r="AX169" s="22"/>
      <c r="AY169" s="22"/>
      <c r="AZ169" s="22"/>
      <c r="BA169" s="22"/>
      <c r="BB169" s="22"/>
      <c r="BC169" s="22"/>
      <c r="BD169" s="22"/>
      <c r="BE169" s="22"/>
      <c r="BF169" s="22"/>
      <c r="BG169" s="22"/>
      <c r="BH169" s="22"/>
    </row>
    <row r="170" spans="3:60" hidden="1">
      <c r="C170" s="21" t="s">
        <v>131</v>
      </c>
      <c r="D170" s="21" t="s">
        <v>107</v>
      </c>
      <c r="E170" s="22">
        <v>0</v>
      </c>
      <c r="F170" s="22">
        <v>0</v>
      </c>
      <c r="G170" s="22">
        <v>0</v>
      </c>
      <c r="H170" s="22">
        <v>0</v>
      </c>
      <c r="I170" s="22">
        <v>0</v>
      </c>
      <c r="J170" s="22">
        <v>0</v>
      </c>
      <c r="K170" s="22">
        <v>0</v>
      </c>
      <c r="L170" s="22">
        <v>0</v>
      </c>
      <c r="M170" s="22">
        <v>0</v>
      </c>
      <c r="N170" s="22">
        <v>0</v>
      </c>
      <c r="O170" s="22">
        <v>0</v>
      </c>
      <c r="P170" s="22">
        <v>0</v>
      </c>
      <c r="Q170" s="22">
        <v>0</v>
      </c>
      <c r="R170" s="22">
        <v>0</v>
      </c>
      <c r="S170" s="23"/>
      <c r="T170" s="23"/>
      <c r="U170" s="23"/>
      <c r="V170" s="23"/>
      <c r="W170" s="23"/>
      <c r="X170" s="23"/>
      <c r="Y170" s="23"/>
      <c r="Z170" s="23"/>
      <c r="AA170" s="23"/>
      <c r="AB170" s="23"/>
      <c r="AC170" s="23"/>
      <c r="AD170" s="23"/>
      <c r="AE170" s="23"/>
      <c r="AF170" s="23"/>
      <c r="AG170" s="22">
        <v>0</v>
      </c>
      <c r="AH170" s="22">
        <v>0</v>
      </c>
      <c r="AI170" s="22">
        <v>0</v>
      </c>
      <c r="AJ170" s="22">
        <v>0</v>
      </c>
      <c r="AK170" s="22">
        <v>0</v>
      </c>
      <c r="AL170" s="22">
        <v>0</v>
      </c>
      <c r="AM170" s="22">
        <v>0</v>
      </c>
      <c r="AN170" s="22">
        <v>0</v>
      </c>
      <c r="AO170" s="22">
        <v>0</v>
      </c>
      <c r="AP170" s="22">
        <v>0</v>
      </c>
      <c r="AQ170" s="22">
        <v>0</v>
      </c>
      <c r="AR170" s="22">
        <v>0</v>
      </c>
      <c r="AS170" s="22">
        <v>0</v>
      </c>
      <c r="AT170" s="22">
        <v>0</v>
      </c>
      <c r="AU170" s="22"/>
      <c r="AV170" s="22"/>
      <c r="AW170" s="22"/>
      <c r="AX170" s="22"/>
      <c r="AY170" s="22"/>
      <c r="AZ170" s="22"/>
      <c r="BA170" s="22"/>
      <c r="BB170" s="22"/>
      <c r="BC170" s="22"/>
      <c r="BD170" s="22"/>
      <c r="BE170" s="22"/>
      <c r="BF170" s="22"/>
      <c r="BG170" s="22"/>
      <c r="BH170" s="22"/>
    </row>
    <row r="171" spans="3:60" hidden="1">
      <c r="C171" s="21" t="s">
        <v>131</v>
      </c>
      <c r="D171" s="21" t="s">
        <v>108</v>
      </c>
      <c r="E171" s="22">
        <v>0</v>
      </c>
      <c r="F171" s="22">
        <v>0</v>
      </c>
      <c r="G171" s="22">
        <v>0</v>
      </c>
      <c r="H171" s="22">
        <v>0</v>
      </c>
      <c r="I171" s="22">
        <v>0</v>
      </c>
      <c r="J171" s="22">
        <v>0</v>
      </c>
      <c r="K171" s="22">
        <v>0</v>
      </c>
      <c r="L171" s="22">
        <v>0</v>
      </c>
      <c r="M171" s="22">
        <v>0</v>
      </c>
      <c r="N171" s="22">
        <v>0</v>
      </c>
      <c r="O171" s="22">
        <v>0</v>
      </c>
      <c r="P171" s="22">
        <v>0</v>
      </c>
      <c r="Q171" s="22">
        <v>0</v>
      </c>
      <c r="R171" s="22">
        <v>0</v>
      </c>
      <c r="S171" s="23"/>
      <c r="T171" s="23"/>
      <c r="U171" s="23"/>
      <c r="V171" s="23"/>
      <c r="W171" s="23"/>
      <c r="X171" s="23"/>
      <c r="Y171" s="23"/>
      <c r="Z171" s="23"/>
      <c r="AA171" s="23"/>
      <c r="AB171" s="23"/>
      <c r="AC171" s="23"/>
      <c r="AD171" s="23"/>
      <c r="AE171" s="23"/>
      <c r="AF171" s="23"/>
      <c r="AG171" s="22">
        <v>0</v>
      </c>
      <c r="AH171" s="22">
        <v>0</v>
      </c>
      <c r="AI171" s="22">
        <v>0</v>
      </c>
      <c r="AJ171" s="22">
        <v>0</v>
      </c>
      <c r="AK171" s="22">
        <v>0</v>
      </c>
      <c r="AL171" s="22">
        <v>0</v>
      </c>
      <c r="AM171" s="22">
        <v>0</v>
      </c>
      <c r="AN171" s="22">
        <v>0</v>
      </c>
      <c r="AO171" s="22">
        <v>0</v>
      </c>
      <c r="AP171" s="22">
        <v>0</v>
      </c>
      <c r="AQ171" s="22">
        <v>0</v>
      </c>
      <c r="AR171" s="22">
        <v>0</v>
      </c>
      <c r="AS171" s="22">
        <v>0</v>
      </c>
      <c r="AT171" s="22">
        <v>0</v>
      </c>
      <c r="AU171" s="22"/>
      <c r="AV171" s="22"/>
      <c r="AW171" s="22"/>
      <c r="AX171" s="22"/>
      <c r="AY171" s="22"/>
      <c r="AZ171" s="22"/>
      <c r="BA171" s="22"/>
      <c r="BB171" s="22"/>
      <c r="BC171" s="22"/>
      <c r="BD171" s="22"/>
      <c r="BE171" s="22"/>
      <c r="BF171" s="22"/>
      <c r="BG171" s="22"/>
      <c r="BH171" s="22"/>
    </row>
    <row r="172" spans="3:60" hidden="1">
      <c r="C172" s="21" t="s">
        <v>131</v>
      </c>
      <c r="D172" s="21" t="s">
        <v>109</v>
      </c>
      <c r="E172" s="22">
        <v>0</v>
      </c>
      <c r="F172" s="22">
        <v>0</v>
      </c>
      <c r="G172" s="22">
        <v>0</v>
      </c>
      <c r="H172" s="22">
        <v>0</v>
      </c>
      <c r="I172" s="22">
        <v>0</v>
      </c>
      <c r="J172" s="22">
        <v>0</v>
      </c>
      <c r="K172" s="22">
        <v>0</v>
      </c>
      <c r="L172" s="22">
        <v>0</v>
      </c>
      <c r="M172" s="22">
        <v>0</v>
      </c>
      <c r="N172" s="22">
        <v>0</v>
      </c>
      <c r="O172" s="22">
        <v>0</v>
      </c>
      <c r="P172" s="22">
        <v>0</v>
      </c>
      <c r="Q172" s="22">
        <v>0</v>
      </c>
      <c r="R172" s="22">
        <v>0</v>
      </c>
      <c r="S172" s="23"/>
      <c r="T172" s="23"/>
      <c r="U172" s="23"/>
      <c r="V172" s="23"/>
      <c r="W172" s="23"/>
      <c r="X172" s="23"/>
      <c r="Y172" s="23"/>
      <c r="Z172" s="23"/>
      <c r="AA172" s="23"/>
      <c r="AB172" s="23"/>
      <c r="AC172" s="23"/>
      <c r="AD172" s="23"/>
      <c r="AE172" s="23"/>
      <c r="AF172" s="23"/>
      <c r="AG172" s="22">
        <v>0</v>
      </c>
      <c r="AH172" s="22">
        <v>0</v>
      </c>
      <c r="AI172" s="22">
        <v>0</v>
      </c>
      <c r="AJ172" s="22">
        <v>0</v>
      </c>
      <c r="AK172" s="22">
        <v>0</v>
      </c>
      <c r="AL172" s="22">
        <v>0</v>
      </c>
      <c r="AM172" s="22">
        <v>0</v>
      </c>
      <c r="AN172" s="22">
        <v>0</v>
      </c>
      <c r="AO172" s="22">
        <v>0</v>
      </c>
      <c r="AP172" s="22">
        <v>0</v>
      </c>
      <c r="AQ172" s="22">
        <v>0</v>
      </c>
      <c r="AR172" s="22">
        <v>0</v>
      </c>
      <c r="AS172" s="22">
        <v>0</v>
      </c>
      <c r="AT172" s="22">
        <v>0</v>
      </c>
      <c r="AU172" s="22"/>
      <c r="AV172" s="22"/>
      <c r="AW172" s="22"/>
      <c r="AX172" s="22"/>
      <c r="AY172" s="22"/>
      <c r="AZ172" s="22"/>
      <c r="BA172" s="22"/>
      <c r="BB172" s="22"/>
      <c r="BC172" s="22"/>
      <c r="BD172" s="22"/>
      <c r="BE172" s="22"/>
      <c r="BF172" s="22"/>
      <c r="BG172" s="22"/>
      <c r="BH172" s="22"/>
    </row>
    <row r="173" spans="3:60" hidden="1">
      <c r="C173" s="21" t="s">
        <v>131</v>
      </c>
      <c r="D173" s="21" t="s">
        <v>110</v>
      </c>
      <c r="E173" s="22">
        <v>24</v>
      </c>
      <c r="F173" s="22">
        <v>24</v>
      </c>
      <c r="G173" s="22">
        <v>18</v>
      </c>
      <c r="H173" s="22">
        <v>18</v>
      </c>
      <c r="I173" s="22">
        <v>17</v>
      </c>
      <c r="J173" s="22">
        <v>18</v>
      </c>
      <c r="K173" s="22">
        <v>18</v>
      </c>
      <c r="L173" s="22">
        <v>22</v>
      </c>
      <c r="M173" s="22">
        <v>21</v>
      </c>
      <c r="N173" s="22">
        <v>19</v>
      </c>
      <c r="O173" s="22">
        <v>18</v>
      </c>
      <c r="P173" s="22">
        <v>19</v>
      </c>
      <c r="Q173" s="22">
        <v>21</v>
      </c>
      <c r="R173" s="22">
        <v>20</v>
      </c>
      <c r="S173" s="23">
        <v>250</v>
      </c>
      <c r="T173" s="23">
        <v>250</v>
      </c>
      <c r="U173" s="23">
        <v>250</v>
      </c>
      <c r="V173" s="23">
        <v>250</v>
      </c>
      <c r="W173" s="23">
        <v>250</v>
      </c>
      <c r="X173" s="23">
        <v>250</v>
      </c>
      <c r="Y173" s="23">
        <v>250</v>
      </c>
      <c r="Z173" s="23">
        <v>250</v>
      </c>
      <c r="AA173" s="23">
        <v>250</v>
      </c>
      <c r="AB173" s="23">
        <v>250</v>
      </c>
      <c r="AC173" s="23">
        <v>250</v>
      </c>
      <c r="AD173" s="23">
        <v>250</v>
      </c>
      <c r="AE173" s="23">
        <v>200</v>
      </c>
      <c r="AF173" s="23">
        <v>200</v>
      </c>
      <c r="AG173" s="22">
        <v>6000</v>
      </c>
      <c r="AH173" s="22">
        <v>6000</v>
      </c>
      <c r="AI173" s="22">
        <v>4500</v>
      </c>
      <c r="AJ173" s="22">
        <v>4500</v>
      </c>
      <c r="AK173" s="22">
        <v>4250</v>
      </c>
      <c r="AL173" s="22">
        <v>4500</v>
      </c>
      <c r="AM173" s="22">
        <v>4500</v>
      </c>
      <c r="AN173" s="22">
        <v>5500</v>
      </c>
      <c r="AO173" s="22">
        <v>5250</v>
      </c>
      <c r="AP173" s="22">
        <v>4750</v>
      </c>
      <c r="AQ173" s="22">
        <v>4500</v>
      </c>
      <c r="AR173" s="22">
        <v>4750</v>
      </c>
      <c r="AS173" s="22">
        <v>4200</v>
      </c>
      <c r="AT173" s="22">
        <v>4000</v>
      </c>
      <c r="AU173" s="22"/>
      <c r="AV173" s="22"/>
      <c r="AW173" s="22"/>
      <c r="AX173" s="22"/>
      <c r="AY173" s="22"/>
      <c r="AZ173" s="22"/>
      <c r="BA173" s="22"/>
      <c r="BB173" s="22"/>
      <c r="BC173" s="22"/>
      <c r="BD173" s="22"/>
      <c r="BE173" s="22"/>
      <c r="BF173" s="22"/>
      <c r="BG173" s="22"/>
      <c r="BH173" s="22"/>
    </row>
    <row r="174" spans="3:60" hidden="1">
      <c r="C174" s="21" t="s">
        <v>131</v>
      </c>
      <c r="D174" s="21" t="s">
        <v>111</v>
      </c>
      <c r="E174" s="22">
        <v>0</v>
      </c>
      <c r="F174" s="22">
        <v>0</v>
      </c>
      <c r="G174" s="22">
        <v>0</v>
      </c>
      <c r="H174" s="22">
        <v>0</v>
      </c>
      <c r="I174" s="22">
        <v>0</v>
      </c>
      <c r="J174" s="22">
        <v>0</v>
      </c>
      <c r="K174" s="22">
        <v>0</v>
      </c>
      <c r="L174" s="22">
        <v>0</v>
      </c>
      <c r="M174" s="22">
        <v>0</v>
      </c>
      <c r="N174" s="22">
        <v>0</v>
      </c>
      <c r="O174" s="22">
        <v>0</v>
      </c>
      <c r="P174" s="22">
        <v>0</v>
      </c>
      <c r="Q174" s="22">
        <v>0</v>
      </c>
      <c r="R174" s="22">
        <v>0</v>
      </c>
      <c r="S174" s="23"/>
      <c r="T174" s="23"/>
      <c r="U174" s="23"/>
      <c r="V174" s="23"/>
      <c r="W174" s="23"/>
      <c r="X174" s="23"/>
      <c r="Y174" s="23"/>
      <c r="Z174" s="23"/>
      <c r="AA174" s="23"/>
      <c r="AB174" s="23"/>
      <c r="AC174" s="23"/>
      <c r="AD174" s="23"/>
      <c r="AE174" s="23"/>
      <c r="AF174" s="23"/>
      <c r="AG174" s="22">
        <v>0</v>
      </c>
      <c r="AH174" s="22">
        <v>0</v>
      </c>
      <c r="AI174" s="22">
        <v>0</v>
      </c>
      <c r="AJ174" s="22">
        <v>0</v>
      </c>
      <c r="AK174" s="22">
        <v>0</v>
      </c>
      <c r="AL174" s="22">
        <v>0</v>
      </c>
      <c r="AM174" s="22">
        <v>0</v>
      </c>
      <c r="AN174" s="22">
        <v>0</v>
      </c>
      <c r="AO174" s="22">
        <v>0</v>
      </c>
      <c r="AP174" s="22">
        <v>0</v>
      </c>
      <c r="AQ174" s="22">
        <v>0</v>
      </c>
      <c r="AR174" s="22">
        <v>0</v>
      </c>
      <c r="AS174" s="22">
        <v>0</v>
      </c>
      <c r="AT174" s="22">
        <v>0</v>
      </c>
      <c r="AU174" s="22"/>
      <c r="AV174" s="22"/>
      <c r="AW174" s="22"/>
      <c r="AX174" s="22"/>
      <c r="AY174" s="22"/>
      <c r="AZ174" s="22"/>
      <c r="BA174" s="22"/>
      <c r="BB174" s="22"/>
      <c r="BC174" s="22"/>
      <c r="BD174" s="22"/>
      <c r="BE174" s="22"/>
      <c r="BF174" s="22"/>
      <c r="BG174" s="22"/>
      <c r="BH174" s="22"/>
    </row>
    <row r="175" spans="3:60" hidden="1">
      <c r="C175" s="21" t="s">
        <v>131</v>
      </c>
      <c r="D175" s="21" t="s">
        <v>112</v>
      </c>
      <c r="E175" s="22">
        <v>24</v>
      </c>
      <c r="F175" s="22">
        <v>24</v>
      </c>
      <c r="G175" s="22">
        <v>18</v>
      </c>
      <c r="H175" s="22">
        <v>18</v>
      </c>
      <c r="I175" s="22">
        <v>17</v>
      </c>
      <c r="J175" s="22">
        <v>18</v>
      </c>
      <c r="K175" s="22">
        <v>18</v>
      </c>
      <c r="L175" s="22">
        <v>22</v>
      </c>
      <c r="M175" s="22">
        <v>21</v>
      </c>
      <c r="N175" s="22">
        <v>19</v>
      </c>
      <c r="O175" s="22">
        <v>18</v>
      </c>
      <c r="P175" s="22">
        <v>19</v>
      </c>
      <c r="Q175" s="22">
        <v>21</v>
      </c>
      <c r="R175" s="22">
        <v>20</v>
      </c>
      <c r="S175" s="23">
        <v>250</v>
      </c>
      <c r="T175" s="23">
        <v>250</v>
      </c>
      <c r="U175" s="23">
        <v>250</v>
      </c>
      <c r="V175" s="23">
        <v>250</v>
      </c>
      <c r="W175" s="23">
        <v>250</v>
      </c>
      <c r="X175" s="23">
        <v>250</v>
      </c>
      <c r="Y175" s="23">
        <v>250</v>
      </c>
      <c r="Z175" s="23">
        <v>250</v>
      </c>
      <c r="AA175" s="23">
        <v>250</v>
      </c>
      <c r="AB175" s="23">
        <v>250</v>
      </c>
      <c r="AC175" s="23">
        <v>250</v>
      </c>
      <c r="AD175" s="23">
        <v>250</v>
      </c>
      <c r="AE175" s="23">
        <v>200</v>
      </c>
      <c r="AF175" s="23">
        <v>200</v>
      </c>
      <c r="AG175" s="22">
        <v>6000</v>
      </c>
      <c r="AH175" s="22">
        <v>6000</v>
      </c>
      <c r="AI175" s="22">
        <v>4500</v>
      </c>
      <c r="AJ175" s="22">
        <v>4500</v>
      </c>
      <c r="AK175" s="22">
        <v>4250</v>
      </c>
      <c r="AL175" s="22">
        <v>4500</v>
      </c>
      <c r="AM175" s="22">
        <v>4500</v>
      </c>
      <c r="AN175" s="22">
        <v>5500</v>
      </c>
      <c r="AO175" s="22">
        <v>5250</v>
      </c>
      <c r="AP175" s="22">
        <v>4750</v>
      </c>
      <c r="AQ175" s="22">
        <v>4500</v>
      </c>
      <c r="AR175" s="22">
        <v>4750</v>
      </c>
      <c r="AS175" s="22">
        <v>4200</v>
      </c>
      <c r="AT175" s="22">
        <v>4000</v>
      </c>
      <c r="AU175" s="22"/>
      <c r="AV175" s="22"/>
      <c r="AW175" s="22"/>
      <c r="AX175" s="22"/>
      <c r="AY175" s="22"/>
      <c r="AZ175" s="22"/>
      <c r="BA175" s="22"/>
      <c r="BB175" s="22"/>
      <c r="BC175" s="22"/>
      <c r="BD175" s="22"/>
      <c r="BE175" s="22"/>
      <c r="BF175" s="22"/>
      <c r="BG175" s="22"/>
      <c r="BH175" s="22"/>
    </row>
    <row r="176" spans="3:60" hidden="1">
      <c r="C176" s="21" t="s">
        <v>131</v>
      </c>
      <c r="D176" s="21" t="s">
        <v>113</v>
      </c>
      <c r="E176" s="22">
        <v>24</v>
      </c>
      <c r="F176" s="22">
        <v>24</v>
      </c>
      <c r="G176" s="22">
        <v>18</v>
      </c>
      <c r="H176" s="22">
        <v>18</v>
      </c>
      <c r="I176" s="22">
        <v>17</v>
      </c>
      <c r="J176" s="22">
        <v>18</v>
      </c>
      <c r="K176" s="22">
        <v>18</v>
      </c>
      <c r="L176" s="22">
        <v>22</v>
      </c>
      <c r="M176" s="22">
        <v>21</v>
      </c>
      <c r="N176" s="22">
        <v>19</v>
      </c>
      <c r="O176" s="22">
        <v>18</v>
      </c>
      <c r="P176" s="22">
        <v>19</v>
      </c>
      <c r="Q176" s="22">
        <v>21</v>
      </c>
      <c r="R176" s="22">
        <v>20</v>
      </c>
      <c r="S176" s="23">
        <v>250</v>
      </c>
      <c r="T176" s="23">
        <v>250</v>
      </c>
      <c r="U176" s="23">
        <v>250</v>
      </c>
      <c r="V176" s="23">
        <v>250</v>
      </c>
      <c r="W176" s="23">
        <v>250</v>
      </c>
      <c r="X176" s="23">
        <v>250</v>
      </c>
      <c r="Y176" s="23">
        <v>250</v>
      </c>
      <c r="Z176" s="23">
        <v>250</v>
      </c>
      <c r="AA176" s="23">
        <v>250</v>
      </c>
      <c r="AB176" s="23">
        <v>250</v>
      </c>
      <c r="AC176" s="23">
        <v>250</v>
      </c>
      <c r="AD176" s="23">
        <v>250</v>
      </c>
      <c r="AE176" s="23">
        <v>200</v>
      </c>
      <c r="AF176" s="23">
        <v>200</v>
      </c>
      <c r="AG176" s="22">
        <v>6000</v>
      </c>
      <c r="AH176" s="22">
        <v>6000</v>
      </c>
      <c r="AI176" s="22">
        <v>4500</v>
      </c>
      <c r="AJ176" s="22">
        <v>4500</v>
      </c>
      <c r="AK176" s="22">
        <v>4250</v>
      </c>
      <c r="AL176" s="22">
        <v>4500</v>
      </c>
      <c r="AM176" s="22">
        <v>4500</v>
      </c>
      <c r="AN176" s="22">
        <v>5500</v>
      </c>
      <c r="AO176" s="22">
        <v>5250</v>
      </c>
      <c r="AP176" s="22">
        <v>4750</v>
      </c>
      <c r="AQ176" s="22">
        <v>4500</v>
      </c>
      <c r="AR176" s="22">
        <v>4750</v>
      </c>
      <c r="AS176" s="22">
        <v>4200</v>
      </c>
      <c r="AT176" s="22">
        <v>4000</v>
      </c>
      <c r="AU176" s="22"/>
      <c r="AV176" s="22"/>
      <c r="AW176" s="22"/>
      <c r="AX176" s="22"/>
      <c r="AY176" s="22"/>
      <c r="AZ176" s="22"/>
      <c r="BA176" s="22"/>
      <c r="BB176" s="22"/>
      <c r="BC176" s="22"/>
      <c r="BD176" s="22"/>
      <c r="BE176" s="22"/>
      <c r="BF176" s="22"/>
      <c r="BG176" s="22"/>
      <c r="BH176" s="22"/>
    </row>
    <row r="177" spans="3:60" hidden="1">
      <c r="C177" s="21" t="s">
        <v>131</v>
      </c>
      <c r="D177" s="21" t="s">
        <v>114</v>
      </c>
      <c r="E177" s="22">
        <v>0</v>
      </c>
      <c r="F177" s="22">
        <v>0</v>
      </c>
      <c r="G177" s="22">
        <v>0</v>
      </c>
      <c r="H177" s="22">
        <v>0</v>
      </c>
      <c r="I177" s="22">
        <v>0</v>
      </c>
      <c r="J177" s="22">
        <v>0</v>
      </c>
      <c r="K177" s="22">
        <v>0</v>
      </c>
      <c r="L177" s="22">
        <v>0</v>
      </c>
      <c r="M177" s="22">
        <v>0</v>
      </c>
      <c r="N177" s="22">
        <v>0</v>
      </c>
      <c r="O177" s="22">
        <v>0</v>
      </c>
      <c r="P177" s="22">
        <v>0</v>
      </c>
      <c r="Q177" s="22">
        <v>0</v>
      </c>
      <c r="R177" s="22">
        <v>0</v>
      </c>
      <c r="S177" s="23"/>
      <c r="T177" s="23"/>
      <c r="U177" s="23"/>
      <c r="V177" s="23"/>
      <c r="W177" s="23"/>
      <c r="X177" s="23"/>
      <c r="Y177" s="23"/>
      <c r="Z177" s="23"/>
      <c r="AA177" s="23"/>
      <c r="AB177" s="23"/>
      <c r="AC177" s="23"/>
      <c r="AD177" s="23"/>
      <c r="AE177" s="23"/>
      <c r="AF177" s="23"/>
      <c r="AG177" s="22">
        <v>0</v>
      </c>
      <c r="AH177" s="22">
        <v>0</v>
      </c>
      <c r="AI177" s="22">
        <v>0</v>
      </c>
      <c r="AJ177" s="22">
        <v>0</v>
      </c>
      <c r="AK177" s="22">
        <v>0</v>
      </c>
      <c r="AL177" s="22">
        <v>0</v>
      </c>
      <c r="AM177" s="22">
        <v>0</v>
      </c>
      <c r="AN177" s="22">
        <v>0</v>
      </c>
      <c r="AO177" s="22">
        <v>0</v>
      </c>
      <c r="AP177" s="22">
        <v>0</v>
      </c>
      <c r="AQ177" s="22">
        <v>0</v>
      </c>
      <c r="AR177" s="22">
        <v>0</v>
      </c>
      <c r="AS177" s="22">
        <v>0</v>
      </c>
      <c r="AT177" s="22">
        <v>0</v>
      </c>
      <c r="AU177" s="22"/>
      <c r="AV177" s="22"/>
      <c r="AW177" s="22"/>
      <c r="AX177" s="22"/>
      <c r="AY177" s="22"/>
      <c r="AZ177" s="22"/>
      <c r="BA177" s="22"/>
      <c r="BB177" s="22"/>
      <c r="BC177" s="22"/>
      <c r="BD177" s="22"/>
      <c r="BE177" s="22"/>
      <c r="BF177" s="22"/>
      <c r="BG177" s="22"/>
      <c r="BH177" s="22"/>
    </row>
    <row r="178" spans="3:60" hidden="1">
      <c r="C178" s="21" t="s">
        <v>131</v>
      </c>
      <c r="D178" s="21" t="s">
        <v>115</v>
      </c>
      <c r="E178" s="22">
        <v>0</v>
      </c>
      <c r="F178" s="22">
        <v>0</v>
      </c>
      <c r="G178" s="22">
        <v>0</v>
      </c>
      <c r="H178" s="22">
        <v>0</v>
      </c>
      <c r="I178" s="22">
        <v>0</v>
      </c>
      <c r="J178" s="22">
        <v>0</v>
      </c>
      <c r="K178" s="22">
        <v>0</v>
      </c>
      <c r="L178" s="22">
        <v>0</v>
      </c>
      <c r="M178" s="22">
        <v>0</v>
      </c>
      <c r="N178" s="22">
        <v>0</v>
      </c>
      <c r="O178" s="22">
        <v>0</v>
      </c>
      <c r="P178" s="22">
        <v>0</v>
      </c>
      <c r="Q178" s="22">
        <v>0</v>
      </c>
      <c r="R178" s="22">
        <v>0</v>
      </c>
      <c r="S178" s="23"/>
      <c r="T178" s="23"/>
      <c r="U178" s="23"/>
      <c r="V178" s="23"/>
      <c r="W178" s="23"/>
      <c r="X178" s="23"/>
      <c r="Y178" s="23"/>
      <c r="Z178" s="23"/>
      <c r="AA178" s="23"/>
      <c r="AB178" s="23"/>
      <c r="AC178" s="23"/>
      <c r="AD178" s="23"/>
      <c r="AE178" s="23"/>
      <c r="AF178" s="23"/>
      <c r="AG178" s="22">
        <v>0</v>
      </c>
      <c r="AH178" s="22">
        <v>0</v>
      </c>
      <c r="AI178" s="22">
        <v>0</v>
      </c>
      <c r="AJ178" s="22">
        <v>0</v>
      </c>
      <c r="AK178" s="22">
        <v>0</v>
      </c>
      <c r="AL178" s="22">
        <v>0</v>
      </c>
      <c r="AM178" s="22">
        <v>0</v>
      </c>
      <c r="AN178" s="22">
        <v>0</v>
      </c>
      <c r="AO178" s="22">
        <v>0</v>
      </c>
      <c r="AP178" s="22">
        <v>0</v>
      </c>
      <c r="AQ178" s="22">
        <v>0</v>
      </c>
      <c r="AR178" s="22">
        <v>0</v>
      </c>
      <c r="AS178" s="22">
        <v>0</v>
      </c>
      <c r="AT178" s="22">
        <v>0</v>
      </c>
      <c r="AU178" s="22"/>
      <c r="AV178" s="22"/>
      <c r="AW178" s="22"/>
      <c r="AX178" s="22"/>
      <c r="AY178" s="22"/>
      <c r="AZ178" s="22"/>
      <c r="BA178" s="22"/>
      <c r="BB178" s="22"/>
      <c r="BC178" s="22"/>
      <c r="BD178" s="22"/>
      <c r="BE178" s="22"/>
      <c r="BF178" s="22"/>
      <c r="BG178" s="22"/>
      <c r="BH178" s="22"/>
    </row>
    <row r="179" spans="3:60" hidden="1">
      <c r="C179" s="21" t="s">
        <v>131</v>
      </c>
      <c r="D179" s="21" t="s">
        <v>116</v>
      </c>
      <c r="E179" s="22">
        <v>0</v>
      </c>
      <c r="F179" s="22">
        <v>0</v>
      </c>
      <c r="G179" s="22">
        <v>0</v>
      </c>
      <c r="H179" s="22">
        <v>0</v>
      </c>
      <c r="I179" s="22">
        <v>0</v>
      </c>
      <c r="J179" s="22">
        <v>0</v>
      </c>
      <c r="K179" s="22">
        <v>0</v>
      </c>
      <c r="L179" s="22">
        <v>0</v>
      </c>
      <c r="M179" s="22">
        <v>0</v>
      </c>
      <c r="N179" s="22">
        <v>0</v>
      </c>
      <c r="O179" s="22">
        <v>0</v>
      </c>
      <c r="P179" s="22">
        <v>0</v>
      </c>
      <c r="Q179" s="22">
        <v>0</v>
      </c>
      <c r="R179" s="22">
        <v>0</v>
      </c>
      <c r="S179" s="23"/>
      <c r="T179" s="23"/>
      <c r="U179" s="23"/>
      <c r="V179" s="23"/>
      <c r="W179" s="23"/>
      <c r="X179" s="23"/>
      <c r="Y179" s="23"/>
      <c r="Z179" s="23"/>
      <c r="AA179" s="23"/>
      <c r="AB179" s="23"/>
      <c r="AC179" s="23"/>
      <c r="AD179" s="23"/>
      <c r="AE179" s="23"/>
      <c r="AF179" s="23"/>
      <c r="AG179" s="22">
        <v>0</v>
      </c>
      <c r="AH179" s="22">
        <v>0</v>
      </c>
      <c r="AI179" s="22">
        <v>0</v>
      </c>
      <c r="AJ179" s="22">
        <v>0</v>
      </c>
      <c r="AK179" s="22">
        <v>0</v>
      </c>
      <c r="AL179" s="22">
        <v>0</v>
      </c>
      <c r="AM179" s="22">
        <v>0</v>
      </c>
      <c r="AN179" s="22">
        <v>0</v>
      </c>
      <c r="AO179" s="22">
        <v>0</v>
      </c>
      <c r="AP179" s="22">
        <v>0</v>
      </c>
      <c r="AQ179" s="22">
        <v>0</v>
      </c>
      <c r="AR179" s="22">
        <v>0</v>
      </c>
      <c r="AS179" s="22">
        <v>0</v>
      </c>
      <c r="AT179" s="22">
        <v>0</v>
      </c>
      <c r="AU179" s="22"/>
      <c r="AV179" s="22"/>
      <c r="AW179" s="22"/>
      <c r="AX179" s="22"/>
      <c r="AY179" s="22"/>
      <c r="AZ179" s="22"/>
      <c r="BA179" s="22"/>
      <c r="BB179" s="22"/>
      <c r="BC179" s="22"/>
      <c r="BD179" s="22"/>
      <c r="BE179" s="22"/>
      <c r="BF179" s="22"/>
      <c r="BG179" s="22"/>
      <c r="BH179" s="22"/>
    </row>
    <row r="180" spans="3:60" hidden="1">
      <c r="C180" s="21" t="s">
        <v>131</v>
      </c>
      <c r="D180" s="21" t="s">
        <v>117</v>
      </c>
      <c r="E180" s="22">
        <v>0</v>
      </c>
      <c r="F180" s="22">
        <v>0</v>
      </c>
      <c r="G180" s="22">
        <v>0</v>
      </c>
      <c r="H180" s="22">
        <v>0</v>
      </c>
      <c r="I180" s="22">
        <v>0</v>
      </c>
      <c r="J180" s="22">
        <v>0</v>
      </c>
      <c r="K180" s="22">
        <v>0</v>
      </c>
      <c r="L180" s="22">
        <v>0</v>
      </c>
      <c r="M180" s="22">
        <v>0</v>
      </c>
      <c r="N180" s="22">
        <v>0</v>
      </c>
      <c r="O180" s="22">
        <v>0</v>
      </c>
      <c r="P180" s="22">
        <v>0</v>
      </c>
      <c r="Q180" s="22">
        <v>0</v>
      </c>
      <c r="R180" s="22">
        <v>0</v>
      </c>
      <c r="S180" s="23"/>
      <c r="T180" s="23"/>
      <c r="U180" s="23"/>
      <c r="V180" s="23"/>
      <c r="W180" s="23"/>
      <c r="X180" s="23"/>
      <c r="Y180" s="23"/>
      <c r="Z180" s="23"/>
      <c r="AA180" s="23"/>
      <c r="AB180" s="23"/>
      <c r="AC180" s="23"/>
      <c r="AD180" s="23"/>
      <c r="AE180" s="23"/>
      <c r="AF180" s="23"/>
      <c r="AG180" s="22">
        <v>0</v>
      </c>
      <c r="AH180" s="22">
        <v>0</v>
      </c>
      <c r="AI180" s="22">
        <v>0</v>
      </c>
      <c r="AJ180" s="22">
        <v>0</v>
      </c>
      <c r="AK180" s="22">
        <v>0</v>
      </c>
      <c r="AL180" s="22">
        <v>0</v>
      </c>
      <c r="AM180" s="22">
        <v>0</v>
      </c>
      <c r="AN180" s="22">
        <v>0</v>
      </c>
      <c r="AO180" s="22">
        <v>0</v>
      </c>
      <c r="AP180" s="22">
        <v>0</v>
      </c>
      <c r="AQ180" s="22">
        <v>0</v>
      </c>
      <c r="AR180" s="22">
        <v>0</v>
      </c>
      <c r="AS180" s="22">
        <v>0</v>
      </c>
      <c r="AT180" s="22">
        <v>0</v>
      </c>
      <c r="AU180" s="22"/>
      <c r="AV180" s="22"/>
      <c r="AW180" s="22"/>
      <c r="AX180" s="22"/>
      <c r="AY180" s="22"/>
      <c r="AZ180" s="22"/>
      <c r="BA180" s="22"/>
      <c r="BB180" s="22"/>
      <c r="BC180" s="22"/>
      <c r="BD180" s="22"/>
      <c r="BE180" s="22"/>
      <c r="BF180" s="22"/>
      <c r="BG180" s="22"/>
      <c r="BH180" s="22"/>
    </row>
    <row r="181" spans="3:60" hidden="1">
      <c r="C181" s="21" t="s">
        <v>131</v>
      </c>
      <c r="D181" s="21" t="s">
        <v>118</v>
      </c>
      <c r="E181" s="22">
        <v>24</v>
      </c>
      <c r="F181" s="22">
        <v>24</v>
      </c>
      <c r="G181" s="22">
        <v>18</v>
      </c>
      <c r="H181" s="22">
        <v>18</v>
      </c>
      <c r="I181" s="22">
        <v>17</v>
      </c>
      <c r="J181" s="22">
        <v>18</v>
      </c>
      <c r="K181" s="22">
        <v>18</v>
      </c>
      <c r="L181" s="22">
        <v>22</v>
      </c>
      <c r="M181" s="22">
        <v>21</v>
      </c>
      <c r="N181" s="22">
        <v>19</v>
      </c>
      <c r="O181" s="22">
        <v>18</v>
      </c>
      <c r="P181" s="22">
        <v>19</v>
      </c>
      <c r="Q181" s="22">
        <v>21</v>
      </c>
      <c r="R181" s="22">
        <v>20</v>
      </c>
      <c r="S181" s="23"/>
      <c r="T181" s="23"/>
      <c r="U181" s="23"/>
      <c r="V181" s="23"/>
      <c r="W181" s="23"/>
      <c r="X181" s="23"/>
      <c r="Y181" s="23"/>
      <c r="Z181" s="23"/>
      <c r="AA181" s="23"/>
      <c r="AB181" s="23"/>
      <c r="AC181" s="23"/>
      <c r="AD181" s="23"/>
      <c r="AE181" s="23"/>
      <c r="AF181" s="23"/>
      <c r="AG181" s="22">
        <v>6000</v>
      </c>
      <c r="AH181" s="22">
        <v>6000</v>
      </c>
      <c r="AI181" s="22">
        <v>4500</v>
      </c>
      <c r="AJ181" s="22">
        <v>4500</v>
      </c>
      <c r="AK181" s="22">
        <v>4250</v>
      </c>
      <c r="AL181" s="22">
        <v>4500</v>
      </c>
      <c r="AM181" s="22">
        <v>4500</v>
      </c>
      <c r="AN181" s="22">
        <v>5500</v>
      </c>
      <c r="AO181" s="22">
        <v>5250</v>
      </c>
      <c r="AP181" s="22">
        <v>4750</v>
      </c>
      <c r="AQ181" s="22">
        <v>4500</v>
      </c>
      <c r="AR181" s="22">
        <v>4750</v>
      </c>
      <c r="AS181" s="22">
        <v>4200</v>
      </c>
      <c r="AT181" s="22">
        <v>4000</v>
      </c>
      <c r="AU181" s="22"/>
      <c r="AV181" s="22"/>
      <c r="AW181" s="22"/>
      <c r="AX181" s="22"/>
      <c r="AY181" s="22"/>
      <c r="AZ181" s="22"/>
      <c r="BA181" s="22"/>
      <c r="BB181" s="22"/>
      <c r="BC181" s="22"/>
      <c r="BD181" s="22"/>
      <c r="BE181" s="22"/>
      <c r="BF181" s="22"/>
      <c r="BG181" s="22"/>
      <c r="BH181" s="22"/>
    </row>
    <row r="182" spans="3:60">
      <c r="C182" s="21" t="s">
        <v>132</v>
      </c>
      <c r="D182" s="21" t="s">
        <v>107</v>
      </c>
      <c r="E182" s="22">
        <v>0</v>
      </c>
      <c r="F182" s="22">
        <v>0</v>
      </c>
      <c r="G182" s="22">
        <v>0</v>
      </c>
      <c r="H182" s="22">
        <v>0</v>
      </c>
      <c r="I182" s="22">
        <v>0</v>
      </c>
      <c r="J182" s="22">
        <v>0</v>
      </c>
      <c r="K182" s="22">
        <v>0</v>
      </c>
      <c r="L182" s="22">
        <v>0</v>
      </c>
      <c r="M182" s="22">
        <v>0</v>
      </c>
      <c r="N182" s="22">
        <v>0</v>
      </c>
      <c r="O182" s="22">
        <v>0</v>
      </c>
      <c r="P182" s="22">
        <v>0</v>
      </c>
      <c r="Q182" s="22">
        <v>0</v>
      </c>
      <c r="R182" s="22"/>
      <c r="S182" s="23"/>
      <c r="T182" s="23"/>
      <c r="U182" s="23"/>
      <c r="V182" s="23"/>
      <c r="W182" s="23"/>
      <c r="X182" s="23"/>
      <c r="Y182" s="23"/>
      <c r="Z182" s="23"/>
      <c r="AA182" s="23"/>
      <c r="AB182" s="23"/>
      <c r="AC182" s="23"/>
      <c r="AD182" s="23"/>
      <c r="AE182" s="23"/>
      <c r="AF182" s="23"/>
      <c r="AG182" s="22">
        <v>0</v>
      </c>
      <c r="AH182" s="22">
        <v>0</v>
      </c>
      <c r="AI182" s="22">
        <v>0</v>
      </c>
      <c r="AJ182" s="22">
        <v>0</v>
      </c>
      <c r="AK182" s="22">
        <v>0</v>
      </c>
      <c r="AL182" s="54">
        <v>0</v>
      </c>
      <c r="AM182" s="22">
        <v>0</v>
      </c>
      <c r="AN182" s="22">
        <v>0</v>
      </c>
      <c r="AO182" s="22">
        <v>0</v>
      </c>
      <c r="AP182" s="54">
        <v>0</v>
      </c>
      <c r="AQ182" s="22">
        <v>0</v>
      </c>
      <c r="AR182" s="22">
        <v>0</v>
      </c>
      <c r="AS182" s="22">
        <v>0</v>
      </c>
      <c r="AT182" s="54">
        <f t="shared" ref="AT182:AT188" si="0">AT194+AT206+AT218+AT230+AT242</f>
        <v>0</v>
      </c>
      <c r="AU182" s="22"/>
      <c r="AV182" s="22"/>
      <c r="AW182" s="22"/>
      <c r="AX182" s="22"/>
      <c r="AY182" s="22"/>
      <c r="AZ182" s="22"/>
      <c r="BA182" s="22"/>
      <c r="BB182" s="22"/>
      <c r="BC182" s="22"/>
      <c r="BD182" s="22"/>
      <c r="BE182" s="22"/>
      <c r="BF182" s="22"/>
      <c r="BG182" s="22"/>
      <c r="BH182" s="22"/>
    </row>
    <row r="183" spans="3:60">
      <c r="C183" s="21" t="s">
        <v>132</v>
      </c>
      <c r="D183" s="21" t="s">
        <v>108</v>
      </c>
      <c r="E183" s="22">
        <v>0</v>
      </c>
      <c r="F183" s="22">
        <v>0</v>
      </c>
      <c r="G183" s="22">
        <v>0</v>
      </c>
      <c r="H183" s="22">
        <v>0</v>
      </c>
      <c r="I183" s="22">
        <v>0</v>
      </c>
      <c r="J183" s="22">
        <v>0</v>
      </c>
      <c r="K183" s="22">
        <v>0</v>
      </c>
      <c r="L183" s="22">
        <v>0</v>
      </c>
      <c r="M183" s="22">
        <v>0</v>
      </c>
      <c r="N183" s="22">
        <v>0</v>
      </c>
      <c r="O183" s="22">
        <v>0</v>
      </c>
      <c r="P183" s="22">
        <v>0</v>
      </c>
      <c r="Q183" s="22">
        <v>0</v>
      </c>
      <c r="R183" s="22"/>
      <c r="S183" s="23"/>
      <c r="T183" s="23"/>
      <c r="U183" s="23"/>
      <c r="V183" s="23"/>
      <c r="W183" s="23"/>
      <c r="X183" s="23"/>
      <c r="Y183" s="23"/>
      <c r="Z183" s="23"/>
      <c r="AA183" s="23"/>
      <c r="AB183" s="23"/>
      <c r="AC183" s="23"/>
      <c r="AD183" s="23"/>
      <c r="AE183" s="23"/>
      <c r="AF183" s="23"/>
      <c r="AG183" s="22">
        <v>0</v>
      </c>
      <c r="AH183" s="22">
        <v>0</v>
      </c>
      <c r="AI183" s="22">
        <v>0</v>
      </c>
      <c r="AJ183" s="22">
        <v>0</v>
      </c>
      <c r="AK183" s="22">
        <v>0</v>
      </c>
      <c r="AL183" s="54">
        <v>0</v>
      </c>
      <c r="AM183" s="22">
        <v>0</v>
      </c>
      <c r="AN183" s="22">
        <v>0</v>
      </c>
      <c r="AO183" s="22">
        <v>0</v>
      </c>
      <c r="AP183" s="54">
        <v>0</v>
      </c>
      <c r="AQ183" s="22">
        <v>0</v>
      </c>
      <c r="AR183" s="22">
        <v>0</v>
      </c>
      <c r="AS183" s="22">
        <v>0</v>
      </c>
      <c r="AT183" s="54">
        <f t="shared" si="0"/>
        <v>0</v>
      </c>
      <c r="AU183" s="22"/>
      <c r="AV183" s="22"/>
      <c r="AW183" s="22"/>
      <c r="AX183" s="22"/>
      <c r="AY183" s="22"/>
      <c r="AZ183" s="22"/>
      <c r="BA183" s="22"/>
      <c r="BB183" s="22"/>
      <c r="BC183" s="22"/>
      <c r="BD183" s="22"/>
      <c r="BE183" s="22"/>
      <c r="BF183" s="22"/>
      <c r="BG183" s="22"/>
      <c r="BH183" s="22"/>
    </row>
    <row r="184" spans="3:60">
      <c r="C184" s="21" t="s">
        <v>132</v>
      </c>
      <c r="D184" s="21" t="s">
        <v>109</v>
      </c>
      <c r="E184" s="22">
        <v>0</v>
      </c>
      <c r="F184" s="22">
        <v>0</v>
      </c>
      <c r="G184" s="22">
        <v>0</v>
      </c>
      <c r="H184" s="22">
        <v>0</v>
      </c>
      <c r="I184" s="22">
        <v>0</v>
      </c>
      <c r="J184" s="22">
        <v>0</v>
      </c>
      <c r="K184" s="22">
        <v>0</v>
      </c>
      <c r="L184" s="22">
        <v>0</v>
      </c>
      <c r="M184" s="22">
        <v>0</v>
      </c>
      <c r="N184" s="22">
        <v>0</v>
      </c>
      <c r="O184" s="22">
        <v>0</v>
      </c>
      <c r="P184" s="22">
        <v>0</v>
      </c>
      <c r="Q184" s="22">
        <v>0</v>
      </c>
      <c r="R184" s="22"/>
      <c r="S184" s="23"/>
      <c r="T184" s="23"/>
      <c r="U184" s="23"/>
      <c r="V184" s="23"/>
      <c r="W184" s="23"/>
      <c r="X184" s="23"/>
      <c r="Y184" s="23"/>
      <c r="Z184" s="23"/>
      <c r="AA184" s="23"/>
      <c r="AB184" s="23"/>
      <c r="AC184" s="23"/>
      <c r="AD184" s="23"/>
      <c r="AE184" s="23"/>
      <c r="AF184" s="23"/>
      <c r="AG184" s="22">
        <v>0</v>
      </c>
      <c r="AH184" s="22">
        <v>0</v>
      </c>
      <c r="AI184" s="22">
        <v>0</v>
      </c>
      <c r="AJ184" s="22">
        <v>0</v>
      </c>
      <c r="AK184" s="22">
        <v>0</v>
      </c>
      <c r="AL184" s="54">
        <v>0</v>
      </c>
      <c r="AM184" s="22">
        <v>0</v>
      </c>
      <c r="AN184" s="22">
        <v>0</v>
      </c>
      <c r="AO184" s="22">
        <v>0</v>
      </c>
      <c r="AP184" s="54">
        <v>0</v>
      </c>
      <c r="AQ184" s="22">
        <v>0</v>
      </c>
      <c r="AR184" s="22">
        <v>0</v>
      </c>
      <c r="AS184" s="22">
        <v>0</v>
      </c>
      <c r="AT184" s="54">
        <f t="shared" si="0"/>
        <v>0</v>
      </c>
      <c r="AU184" s="22"/>
      <c r="AV184" s="22"/>
      <c r="AW184" s="22"/>
      <c r="AX184" s="22"/>
      <c r="AY184" s="22"/>
      <c r="AZ184" s="22"/>
      <c r="BA184" s="22"/>
      <c r="BB184" s="22"/>
      <c r="BC184" s="22"/>
      <c r="BD184" s="22"/>
      <c r="BE184" s="22"/>
      <c r="BF184" s="22"/>
      <c r="BG184" s="22"/>
      <c r="BH184" s="22"/>
    </row>
    <row r="185" spans="3:60">
      <c r="C185" s="21" t="s">
        <v>132</v>
      </c>
      <c r="D185" s="21" t="s">
        <v>110</v>
      </c>
      <c r="E185" s="22">
        <v>0</v>
      </c>
      <c r="F185" s="22">
        <v>0</v>
      </c>
      <c r="G185" s="22">
        <v>0</v>
      </c>
      <c r="H185" s="22">
        <v>0</v>
      </c>
      <c r="I185" s="22">
        <v>0</v>
      </c>
      <c r="J185" s="22">
        <v>0</v>
      </c>
      <c r="K185" s="22">
        <v>0</v>
      </c>
      <c r="L185" s="22">
        <v>0</v>
      </c>
      <c r="M185" s="22">
        <v>0</v>
      </c>
      <c r="N185" s="22">
        <v>0</v>
      </c>
      <c r="O185" s="22">
        <v>0</v>
      </c>
      <c r="P185" s="22">
        <v>0</v>
      </c>
      <c r="Q185" s="22">
        <v>0</v>
      </c>
      <c r="R185" s="22"/>
      <c r="S185" s="23"/>
      <c r="T185" s="23"/>
      <c r="U185" s="23"/>
      <c r="V185" s="23"/>
      <c r="W185" s="23"/>
      <c r="X185" s="23"/>
      <c r="Y185" s="23"/>
      <c r="Z185" s="23"/>
      <c r="AA185" s="23"/>
      <c r="AB185" s="23"/>
      <c r="AC185" s="23"/>
      <c r="AD185" s="23"/>
      <c r="AE185" s="23"/>
      <c r="AF185" s="23"/>
      <c r="AG185" s="22">
        <v>0</v>
      </c>
      <c r="AH185" s="22">
        <v>0</v>
      </c>
      <c r="AI185" s="22">
        <v>0</v>
      </c>
      <c r="AJ185" s="22">
        <v>0</v>
      </c>
      <c r="AK185" s="22">
        <v>0</v>
      </c>
      <c r="AL185" s="54">
        <v>0</v>
      </c>
      <c r="AM185" s="22">
        <v>0</v>
      </c>
      <c r="AN185" s="22">
        <v>0</v>
      </c>
      <c r="AO185" s="22">
        <v>0</v>
      </c>
      <c r="AP185" s="54">
        <v>0</v>
      </c>
      <c r="AQ185" s="22">
        <v>0</v>
      </c>
      <c r="AR185" s="22">
        <v>0</v>
      </c>
      <c r="AS185" s="22">
        <v>0</v>
      </c>
      <c r="AT185" s="54">
        <f t="shared" si="0"/>
        <v>0</v>
      </c>
      <c r="AU185" s="22"/>
      <c r="AV185" s="22"/>
      <c r="AW185" s="22"/>
      <c r="AX185" s="22"/>
      <c r="AY185" s="22"/>
      <c r="AZ185" s="22"/>
      <c r="BA185" s="22"/>
      <c r="BB185" s="22"/>
      <c r="BC185" s="22"/>
      <c r="BD185" s="22"/>
      <c r="BE185" s="22"/>
      <c r="BF185" s="22"/>
      <c r="BG185" s="22"/>
      <c r="BH185" s="22"/>
    </row>
    <row r="186" spans="3:60">
      <c r="C186" s="21" t="s">
        <v>132</v>
      </c>
      <c r="D186" s="21" t="s">
        <v>111</v>
      </c>
      <c r="E186" s="22">
        <v>183</v>
      </c>
      <c r="F186" s="22">
        <v>281</v>
      </c>
      <c r="G186" s="22">
        <v>287</v>
      </c>
      <c r="H186" s="22">
        <v>191</v>
      </c>
      <c r="I186" s="22">
        <v>197</v>
      </c>
      <c r="J186" s="22">
        <v>203</v>
      </c>
      <c r="K186" s="22">
        <v>209</v>
      </c>
      <c r="L186" s="22">
        <v>215</v>
      </c>
      <c r="M186" s="22">
        <v>220</v>
      </c>
      <c r="N186" s="22">
        <v>226</v>
      </c>
      <c r="O186" s="22">
        <v>232</v>
      </c>
      <c r="P186" s="22">
        <v>232</v>
      </c>
      <c r="Q186" s="22">
        <v>280</v>
      </c>
      <c r="R186" s="22"/>
      <c r="S186" s="23">
        <v>120</v>
      </c>
      <c r="T186" s="23">
        <v>120</v>
      </c>
      <c r="U186" s="23">
        <v>120</v>
      </c>
      <c r="V186" s="23">
        <v>120</v>
      </c>
      <c r="W186" s="23">
        <v>120</v>
      </c>
      <c r="X186" s="23">
        <v>120</v>
      </c>
      <c r="Y186" s="23">
        <v>120</v>
      </c>
      <c r="Z186" s="23">
        <v>120</v>
      </c>
      <c r="AA186" s="23">
        <v>84</v>
      </c>
      <c r="AB186" s="23">
        <v>120</v>
      </c>
      <c r="AC186" s="23">
        <v>120</v>
      </c>
      <c r="AD186" s="23">
        <v>120</v>
      </c>
      <c r="AE186" s="23">
        <v>102</v>
      </c>
      <c r="AF186" s="23"/>
      <c r="AG186" s="22">
        <v>21960</v>
      </c>
      <c r="AH186" s="22">
        <v>33720</v>
      </c>
      <c r="AI186" s="22">
        <v>34440</v>
      </c>
      <c r="AJ186" s="22">
        <v>22920</v>
      </c>
      <c r="AK186" s="22">
        <v>23640</v>
      </c>
      <c r="AL186" s="54">
        <v>24360</v>
      </c>
      <c r="AM186" s="22">
        <v>25080</v>
      </c>
      <c r="AN186" s="22">
        <v>25800</v>
      </c>
      <c r="AO186" s="22">
        <v>18480</v>
      </c>
      <c r="AP186" s="54">
        <v>27120</v>
      </c>
      <c r="AQ186" s="22">
        <v>27840</v>
      </c>
      <c r="AR186" s="22">
        <v>27840</v>
      </c>
      <c r="AS186" s="22">
        <v>28560</v>
      </c>
      <c r="AT186" s="54">
        <f>AT198+AT210+AT222+AT234+AT246</f>
        <v>25056</v>
      </c>
      <c r="AU186" s="22"/>
      <c r="AV186" s="22"/>
      <c r="AW186" s="22"/>
      <c r="AX186" s="22"/>
      <c r="AY186" s="22"/>
      <c r="AZ186" s="22"/>
      <c r="BA186" s="22"/>
      <c r="BB186" s="22"/>
      <c r="BC186" s="22"/>
      <c r="BD186" s="22"/>
      <c r="BE186" s="22"/>
      <c r="BF186" s="22"/>
      <c r="BG186" s="22"/>
      <c r="BH186" s="22"/>
    </row>
    <row r="187" spans="3:60">
      <c r="C187" s="21" t="s">
        <v>132</v>
      </c>
      <c r="D187" s="21" t="s">
        <v>112</v>
      </c>
      <c r="E187" s="22">
        <v>183</v>
      </c>
      <c r="F187" s="22">
        <v>281</v>
      </c>
      <c r="G187" s="22">
        <v>287</v>
      </c>
      <c r="H187" s="22">
        <v>191</v>
      </c>
      <c r="I187" s="22">
        <v>197</v>
      </c>
      <c r="J187" s="22">
        <v>203</v>
      </c>
      <c r="K187" s="22">
        <v>209</v>
      </c>
      <c r="L187" s="22">
        <v>215</v>
      </c>
      <c r="M187" s="22">
        <v>220</v>
      </c>
      <c r="N187" s="22">
        <v>226</v>
      </c>
      <c r="O187" s="22">
        <v>232</v>
      </c>
      <c r="P187" s="22">
        <v>232</v>
      </c>
      <c r="Q187" s="22">
        <v>280</v>
      </c>
      <c r="R187" s="22"/>
      <c r="S187" s="23">
        <v>120</v>
      </c>
      <c r="T187" s="23">
        <v>120</v>
      </c>
      <c r="U187" s="23">
        <v>120</v>
      </c>
      <c r="V187" s="23">
        <v>120</v>
      </c>
      <c r="W187" s="23">
        <v>120</v>
      </c>
      <c r="X187" s="23">
        <v>120</v>
      </c>
      <c r="Y187" s="23">
        <v>120</v>
      </c>
      <c r="Z187" s="23">
        <v>120</v>
      </c>
      <c r="AA187" s="23">
        <v>84</v>
      </c>
      <c r="AB187" s="23">
        <v>120</v>
      </c>
      <c r="AC187" s="23">
        <v>120</v>
      </c>
      <c r="AD187" s="23">
        <v>120</v>
      </c>
      <c r="AE187" s="23">
        <v>102</v>
      </c>
      <c r="AF187" s="23"/>
      <c r="AG187" s="22">
        <v>21960</v>
      </c>
      <c r="AH187" s="22">
        <v>33720</v>
      </c>
      <c r="AI187" s="22">
        <v>34440</v>
      </c>
      <c r="AJ187" s="22">
        <v>22920</v>
      </c>
      <c r="AK187" s="22">
        <v>23640</v>
      </c>
      <c r="AL187" s="22">
        <v>24360</v>
      </c>
      <c r="AM187" s="22">
        <v>25080</v>
      </c>
      <c r="AN187" s="22">
        <v>25800</v>
      </c>
      <c r="AO187" s="22">
        <v>18480</v>
      </c>
      <c r="AP187" s="22">
        <v>27120</v>
      </c>
      <c r="AQ187" s="22">
        <v>27840</v>
      </c>
      <c r="AR187" s="22">
        <v>27840</v>
      </c>
      <c r="AS187" s="22">
        <v>28560</v>
      </c>
      <c r="AT187" s="22">
        <f t="shared" si="0"/>
        <v>25056</v>
      </c>
      <c r="AU187" s="22"/>
      <c r="AV187" s="22"/>
      <c r="AW187" s="22"/>
      <c r="AX187" s="22"/>
      <c r="AY187" s="22"/>
      <c r="AZ187" s="22"/>
      <c r="BA187" s="22"/>
      <c r="BB187" s="22"/>
      <c r="BC187" s="22"/>
      <c r="BD187" s="22"/>
      <c r="BE187" s="22"/>
      <c r="BF187" s="22"/>
      <c r="BG187" s="22"/>
      <c r="BH187" s="22"/>
    </row>
    <row r="188" spans="3:60">
      <c r="C188" s="21" t="s">
        <v>132</v>
      </c>
      <c r="D188" s="21" t="s">
        <v>113</v>
      </c>
      <c r="E188" s="22">
        <v>183</v>
      </c>
      <c r="F188" s="22">
        <v>281</v>
      </c>
      <c r="G188" s="22">
        <v>287</v>
      </c>
      <c r="H188" s="22">
        <v>191</v>
      </c>
      <c r="I188" s="22">
        <v>197</v>
      </c>
      <c r="J188" s="22">
        <v>203</v>
      </c>
      <c r="K188" s="22">
        <v>209</v>
      </c>
      <c r="L188" s="22">
        <v>215</v>
      </c>
      <c r="M188" s="22">
        <v>220</v>
      </c>
      <c r="N188" s="22">
        <v>226</v>
      </c>
      <c r="O188" s="22">
        <v>232</v>
      </c>
      <c r="P188" s="22">
        <v>232</v>
      </c>
      <c r="Q188" s="22">
        <v>280</v>
      </c>
      <c r="R188" s="22"/>
      <c r="S188" s="23">
        <v>120</v>
      </c>
      <c r="T188" s="23">
        <v>120</v>
      </c>
      <c r="U188" s="23">
        <v>120</v>
      </c>
      <c r="V188" s="23">
        <v>120</v>
      </c>
      <c r="W188" s="23">
        <v>120</v>
      </c>
      <c r="X188" s="23">
        <v>120</v>
      </c>
      <c r="Y188" s="23">
        <v>120</v>
      </c>
      <c r="Z188" s="23">
        <v>120</v>
      </c>
      <c r="AA188" s="23">
        <v>84</v>
      </c>
      <c r="AB188" s="23">
        <v>120</v>
      </c>
      <c r="AC188" s="23">
        <v>120</v>
      </c>
      <c r="AD188" s="23">
        <v>120</v>
      </c>
      <c r="AE188" s="23">
        <v>102</v>
      </c>
      <c r="AF188" s="23"/>
      <c r="AG188" s="22">
        <v>21960</v>
      </c>
      <c r="AH188" s="22">
        <v>33720</v>
      </c>
      <c r="AI188" s="22">
        <v>34440</v>
      </c>
      <c r="AJ188" s="22">
        <v>22920</v>
      </c>
      <c r="AK188" s="22">
        <v>23640</v>
      </c>
      <c r="AL188" s="22">
        <v>24360</v>
      </c>
      <c r="AM188" s="22">
        <v>25080</v>
      </c>
      <c r="AN188" s="22">
        <v>25800</v>
      </c>
      <c r="AO188" s="22">
        <v>18480</v>
      </c>
      <c r="AP188" s="22">
        <v>27120</v>
      </c>
      <c r="AQ188" s="22">
        <v>27840</v>
      </c>
      <c r="AR188" s="22">
        <v>27840</v>
      </c>
      <c r="AS188" s="22">
        <v>28560</v>
      </c>
      <c r="AT188" s="22">
        <f t="shared" si="0"/>
        <v>25056</v>
      </c>
      <c r="AU188" s="22"/>
      <c r="AV188" s="22"/>
      <c r="AW188" s="22"/>
      <c r="AX188" s="22"/>
      <c r="AY188" s="22"/>
      <c r="AZ188" s="22"/>
      <c r="BA188" s="22"/>
      <c r="BB188" s="22"/>
      <c r="BC188" s="22"/>
      <c r="BD188" s="22"/>
      <c r="BE188" s="22"/>
      <c r="BF188" s="22"/>
      <c r="BG188" s="22"/>
      <c r="BH188" s="22"/>
    </row>
    <row r="189" spans="3:60">
      <c r="C189" s="21" t="s">
        <v>132</v>
      </c>
      <c r="D189" s="21" t="s">
        <v>114</v>
      </c>
      <c r="E189" s="22">
        <v>728</v>
      </c>
      <c r="F189" s="22">
        <v>716</v>
      </c>
      <c r="G189" s="22">
        <v>815</v>
      </c>
      <c r="H189" s="22">
        <v>792</v>
      </c>
      <c r="I189" s="22">
        <v>654</v>
      </c>
      <c r="J189" s="22">
        <v>922</v>
      </c>
      <c r="K189" s="22">
        <v>822</v>
      </c>
      <c r="L189" s="22">
        <v>870</v>
      </c>
      <c r="M189" s="22">
        <v>880</v>
      </c>
      <c r="N189" s="22">
        <v>897</v>
      </c>
      <c r="O189" s="22">
        <v>988</v>
      </c>
      <c r="P189" s="22">
        <v>1003</v>
      </c>
      <c r="Q189" s="22">
        <v>995</v>
      </c>
      <c r="R189" s="22"/>
      <c r="S189" s="23">
        <v>82.25</v>
      </c>
      <c r="T189" s="23">
        <v>80.650000000000006</v>
      </c>
      <c r="U189" s="23">
        <v>55.98</v>
      </c>
      <c r="V189" s="23">
        <v>56.09</v>
      </c>
      <c r="W189" s="23">
        <v>67.819999999999993</v>
      </c>
      <c r="X189" s="23">
        <v>67.17</v>
      </c>
      <c r="Y189" s="23">
        <v>74.13</v>
      </c>
      <c r="Z189" s="23">
        <v>77.16</v>
      </c>
      <c r="AA189" s="23">
        <v>78.03</v>
      </c>
      <c r="AB189" s="23">
        <v>77.459999999999994</v>
      </c>
      <c r="AC189" s="23">
        <v>73.95</v>
      </c>
      <c r="AD189" s="23">
        <v>74.19</v>
      </c>
      <c r="AE189" s="23">
        <v>75.73</v>
      </c>
      <c r="AF189" s="23"/>
      <c r="AG189" s="22">
        <v>59881</v>
      </c>
      <c r="AH189" s="22">
        <v>57748</v>
      </c>
      <c r="AI189" s="22">
        <v>45621</v>
      </c>
      <c r="AJ189" s="22">
        <v>44421</v>
      </c>
      <c r="AK189" s="22">
        <v>44354</v>
      </c>
      <c r="AL189" s="22">
        <v>61927</v>
      </c>
      <c r="AM189" s="22">
        <v>60937</v>
      </c>
      <c r="AN189" s="22">
        <v>67132</v>
      </c>
      <c r="AO189" s="22">
        <v>68664</v>
      </c>
      <c r="AP189" s="22">
        <v>69482</v>
      </c>
      <c r="AQ189" s="22">
        <v>73060</v>
      </c>
      <c r="AR189" s="22">
        <v>74410</v>
      </c>
      <c r="AS189" s="22">
        <v>75352</v>
      </c>
      <c r="AT189" s="22">
        <f>AT201+AT213+AT225+AT237+AT249</f>
        <v>72181</v>
      </c>
      <c r="AU189" s="22"/>
      <c r="AV189" s="22"/>
      <c r="AW189" s="22"/>
      <c r="AX189" s="22"/>
      <c r="AY189" s="22"/>
      <c r="AZ189" s="22"/>
      <c r="BA189" s="22"/>
      <c r="BB189" s="22"/>
      <c r="BC189" s="22"/>
      <c r="BD189" s="22"/>
      <c r="BE189" s="22"/>
      <c r="BF189" s="22"/>
      <c r="BG189" s="22"/>
      <c r="BH189" s="22"/>
    </row>
    <row r="190" spans="3:60">
      <c r="C190" s="21" t="s">
        <v>132</v>
      </c>
      <c r="D190" s="21" t="s">
        <v>115</v>
      </c>
      <c r="E190" s="22">
        <v>4251</v>
      </c>
      <c r="F190" s="22">
        <v>4218</v>
      </c>
      <c r="G190" s="22">
        <v>4577</v>
      </c>
      <c r="H190" s="22">
        <v>4697</v>
      </c>
      <c r="I190" s="22">
        <v>4710</v>
      </c>
      <c r="J190" s="22">
        <v>4435</v>
      </c>
      <c r="K190" s="22">
        <v>4660</v>
      </c>
      <c r="L190" s="22">
        <v>4379</v>
      </c>
      <c r="M190" s="22">
        <v>4314</v>
      </c>
      <c r="N190" s="22">
        <v>4016</v>
      </c>
      <c r="O190" s="22">
        <v>4051</v>
      </c>
      <c r="P190" s="22">
        <v>4071</v>
      </c>
      <c r="Q190" s="22">
        <v>4291</v>
      </c>
      <c r="R190" s="22"/>
      <c r="S190" s="23">
        <v>54.33</v>
      </c>
      <c r="T190" s="23">
        <v>53.9</v>
      </c>
      <c r="U190" s="23">
        <v>52.58</v>
      </c>
      <c r="V190" s="23">
        <v>52.39</v>
      </c>
      <c r="W190" s="23">
        <v>52.48</v>
      </c>
      <c r="X190" s="23">
        <v>55.31</v>
      </c>
      <c r="Y190" s="23">
        <v>58.76</v>
      </c>
      <c r="Z190" s="23">
        <v>57.66</v>
      </c>
      <c r="AA190" s="23">
        <v>57.17</v>
      </c>
      <c r="AB190" s="23">
        <v>57.48</v>
      </c>
      <c r="AC190" s="23">
        <v>65.59</v>
      </c>
      <c r="AD190" s="23">
        <v>65.73</v>
      </c>
      <c r="AE190" s="23">
        <v>58.1</v>
      </c>
      <c r="AF190" s="23"/>
      <c r="AG190" s="22">
        <v>230978</v>
      </c>
      <c r="AH190" s="22">
        <v>227330</v>
      </c>
      <c r="AI190" s="22">
        <v>240640</v>
      </c>
      <c r="AJ190" s="22">
        <v>246070</v>
      </c>
      <c r="AK190" s="22">
        <v>247160</v>
      </c>
      <c r="AL190" s="22">
        <v>245305</v>
      </c>
      <c r="AM190" s="22">
        <v>273825</v>
      </c>
      <c r="AN190" s="22">
        <v>252508</v>
      </c>
      <c r="AO190" s="22">
        <v>246643</v>
      </c>
      <c r="AP190" s="22">
        <v>230839</v>
      </c>
      <c r="AQ190" s="22">
        <v>265690</v>
      </c>
      <c r="AR190" s="22">
        <v>267600</v>
      </c>
      <c r="AS190" s="22">
        <v>249300</v>
      </c>
      <c r="AT190" s="22">
        <f>AT202+AT214+AT226+AT238+AT250</f>
        <v>229800</v>
      </c>
      <c r="AU190" s="22"/>
      <c r="AV190" s="22"/>
      <c r="AW190" s="22"/>
      <c r="AX190" s="22"/>
      <c r="AY190" s="22"/>
      <c r="AZ190" s="22"/>
      <c r="BA190" s="22"/>
      <c r="BB190" s="22"/>
      <c r="BC190" s="22"/>
      <c r="BD190" s="22"/>
      <c r="BE190" s="22"/>
      <c r="BF190" s="22"/>
      <c r="BG190" s="22"/>
      <c r="BH190" s="22"/>
    </row>
    <row r="191" spans="3:60">
      <c r="C191" s="21" t="s">
        <v>132</v>
      </c>
      <c r="D191" s="21" t="s">
        <v>116</v>
      </c>
      <c r="E191" s="22">
        <v>1741</v>
      </c>
      <c r="F191" s="22">
        <v>2110</v>
      </c>
      <c r="G191" s="22">
        <v>1754</v>
      </c>
      <c r="H191" s="22">
        <v>1284</v>
      </c>
      <c r="I191" s="22">
        <v>1144</v>
      </c>
      <c r="J191" s="22">
        <v>1070</v>
      </c>
      <c r="K191" s="22">
        <v>1240</v>
      </c>
      <c r="L191" s="22">
        <v>1272</v>
      </c>
      <c r="M191" s="22">
        <v>1482</v>
      </c>
      <c r="N191" s="22">
        <v>1491</v>
      </c>
      <c r="O191" s="22">
        <v>1497</v>
      </c>
      <c r="P191" s="22">
        <v>1501</v>
      </c>
      <c r="Q191" s="22">
        <v>1503</v>
      </c>
      <c r="R191" s="22"/>
      <c r="S191" s="23"/>
      <c r="T191" s="23"/>
      <c r="U191" s="23"/>
      <c r="V191" s="23"/>
      <c r="W191" s="23"/>
      <c r="X191" s="23"/>
      <c r="Y191" s="23"/>
      <c r="Z191" s="23"/>
      <c r="AA191" s="23"/>
      <c r="AB191" s="23"/>
      <c r="AC191" s="23"/>
      <c r="AD191" s="23"/>
      <c r="AE191" s="23"/>
      <c r="AF191" s="23"/>
      <c r="AG191" s="22">
        <v>119698</v>
      </c>
      <c r="AH191" s="22">
        <v>155796</v>
      </c>
      <c r="AI191" s="22">
        <v>108242</v>
      </c>
      <c r="AJ191" s="22">
        <v>84551</v>
      </c>
      <c r="AK191" s="22">
        <v>83418</v>
      </c>
      <c r="AL191" s="22">
        <v>65754</v>
      </c>
      <c r="AM191" s="22">
        <v>87717</v>
      </c>
      <c r="AN191" s="22">
        <v>92642</v>
      </c>
      <c r="AO191" s="22">
        <v>100951</v>
      </c>
      <c r="AP191" s="22">
        <v>104231</v>
      </c>
      <c r="AQ191" s="22">
        <v>103922</v>
      </c>
      <c r="AR191" s="22">
        <v>105118</v>
      </c>
      <c r="AS191" s="22">
        <v>103458</v>
      </c>
      <c r="AT191" s="22">
        <f>AT203+AT215+AT227+AT239+AT251</f>
        <v>99910</v>
      </c>
      <c r="AU191" s="22"/>
      <c r="AV191" s="22"/>
      <c r="AW191" s="22"/>
      <c r="AX191" s="22"/>
      <c r="AY191" s="22"/>
      <c r="AZ191" s="22"/>
      <c r="BA191" s="22"/>
      <c r="BB191" s="22"/>
      <c r="BC191" s="22"/>
      <c r="BD191" s="22"/>
      <c r="BE191" s="22"/>
      <c r="BF191" s="22"/>
      <c r="BG191" s="22"/>
      <c r="BH191" s="22"/>
    </row>
    <row r="192" spans="3:60">
      <c r="C192" s="21" t="s">
        <v>132</v>
      </c>
      <c r="D192" s="21" t="s">
        <v>117</v>
      </c>
      <c r="E192" s="22">
        <v>6720</v>
      </c>
      <c r="F192" s="22">
        <v>7044</v>
      </c>
      <c r="G192" s="22">
        <v>7146</v>
      </c>
      <c r="H192" s="22">
        <v>6773</v>
      </c>
      <c r="I192" s="22">
        <v>6508</v>
      </c>
      <c r="J192" s="22">
        <v>6427</v>
      </c>
      <c r="K192" s="22">
        <v>6722</v>
      </c>
      <c r="L192" s="22">
        <v>6521</v>
      </c>
      <c r="M192" s="22">
        <v>6676</v>
      </c>
      <c r="N192" s="22">
        <v>6404</v>
      </c>
      <c r="O192" s="22">
        <v>6536</v>
      </c>
      <c r="P192" s="22">
        <v>6575</v>
      </c>
      <c r="Q192" s="22">
        <v>6789</v>
      </c>
      <c r="R192" s="22"/>
      <c r="S192" s="23"/>
      <c r="T192" s="23"/>
      <c r="U192" s="23"/>
      <c r="V192" s="23"/>
      <c r="W192" s="23"/>
      <c r="X192" s="23"/>
      <c r="Y192" s="23"/>
      <c r="Z192" s="23"/>
      <c r="AA192" s="23"/>
      <c r="AB192" s="23"/>
      <c r="AC192" s="23"/>
      <c r="AD192" s="23"/>
      <c r="AE192" s="23"/>
      <c r="AF192" s="23"/>
      <c r="AG192" s="22">
        <v>410557</v>
      </c>
      <c r="AH192" s="22">
        <v>440874</v>
      </c>
      <c r="AI192" s="22">
        <v>394503</v>
      </c>
      <c r="AJ192" s="22">
        <v>375042</v>
      </c>
      <c r="AK192" s="22">
        <v>374932</v>
      </c>
      <c r="AL192" s="22">
        <v>372986</v>
      </c>
      <c r="AM192" s="22">
        <v>422479</v>
      </c>
      <c r="AN192" s="22">
        <v>412282</v>
      </c>
      <c r="AO192" s="22">
        <v>416258</v>
      </c>
      <c r="AP192" s="22">
        <v>404552</v>
      </c>
      <c r="AQ192" s="22">
        <v>442672</v>
      </c>
      <c r="AR192" s="22">
        <v>447128</v>
      </c>
      <c r="AS192" s="22">
        <v>428110</v>
      </c>
      <c r="AT192" s="22">
        <f t="shared" ref="AT192" si="1">AT204+AT216+AT228+AT240+AT252</f>
        <v>401891</v>
      </c>
      <c r="AU192" s="22"/>
      <c r="AV192" s="22"/>
      <c r="AW192" s="22"/>
      <c r="AX192" s="22"/>
      <c r="AY192" s="22"/>
      <c r="AZ192" s="22"/>
      <c r="BA192" s="22"/>
      <c r="BB192" s="22"/>
      <c r="BC192" s="22"/>
      <c r="BD192" s="22"/>
      <c r="BE192" s="22"/>
      <c r="BF192" s="22"/>
      <c r="BG192" s="22"/>
      <c r="BH192" s="22"/>
    </row>
    <row r="193" spans="3:60">
      <c r="C193" s="21" t="s">
        <v>132</v>
      </c>
      <c r="D193" s="21" t="s">
        <v>118</v>
      </c>
      <c r="E193" s="22">
        <v>6903</v>
      </c>
      <c r="F193" s="22">
        <v>7325</v>
      </c>
      <c r="G193" s="22">
        <v>7433</v>
      </c>
      <c r="H193" s="22">
        <v>6964</v>
      </c>
      <c r="I193" s="22">
        <v>6705</v>
      </c>
      <c r="J193" s="22">
        <v>6630</v>
      </c>
      <c r="K193" s="22">
        <v>6931</v>
      </c>
      <c r="L193" s="22">
        <v>6736</v>
      </c>
      <c r="M193" s="22">
        <v>6896</v>
      </c>
      <c r="N193" s="22">
        <v>6630</v>
      </c>
      <c r="O193" s="22">
        <v>6768</v>
      </c>
      <c r="P193" s="22">
        <v>6807</v>
      </c>
      <c r="Q193" s="22">
        <v>7069</v>
      </c>
      <c r="R193" s="22"/>
      <c r="S193" s="23"/>
      <c r="T193" s="23"/>
      <c r="U193" s="23"/>
      <c r="V193" s="23"/>
      <c r="W193" s="23"/>
      <c r="X193" s="23"/>
      <c r="Y193" s="23"/>
      <c r="Z193" s="23"/>
      <c r="AA193" s="23"/>
      <c r="AB193" s="23"/>
      <c r="AC193" s="23"/>
      <c r="AD193" s="23"/>
      <c r="AE193" s="23"/>
      <c r="AF193" s="23"/>
      <c r="AG193" s="22">
        <v>432517</v>
      </c>
      <c r="AH193" s="22">
        <v>474594</v>
      </c>
      <c r="AI193" s="22">
        <v>428943</v>
      </c>
      <c r="AJ193" s="22">
        <v>397962</v>
      </c>
      <c r="AK193" s="22">
        <v>398572</v>
      </c>
      <c r="AL193" s="22">
        <v>397346</v>
      </c>
      <c r="AM193" s="22">
        <v>447559</v>
      </c>
      <c r="AN193" s="22">
        <v>438082</v>
      </c>
      <c r="AO193" s="22">
        <v>434738</v>
      </c>
      <c r="AP193" s="22">
        <v>431672</v>
      </c>
      <c r="AQ193" s="22">
        <v>470512</v>
      </c>
      <c r="AR193" s="22">
        <v>474968</v>
      </c>
      <c r="AS193" s="22">
        <v>456670</v>
      </c>
      <c r="AT193" s="22">
        <f>AT205+AT217+AT229+AT241+AT253</f>
        <v>426947</v>
      </c>
      <c r="AU193" s="22"/>
      <c r="AV193" s="22"/>
      <c r="AW193" s="22"/>
      <c r="AX193" s="22"/>
      <c r="AY193" s="22"/>
      <c r="AZ193" s="22"/>
      <c r="BA193" s="22"/>
      <c r="BB193" s="22"/>
      <c r="BC193" s="22"/>
      <c r="BD193" s="22"/>
      <c r="BE193" s="22"/>
      <c r="BF193" s="22"/>
      <c r="BG193" s="22"/>
      <c r="BH193" s="22"/>
    </row>
    <row r="194" spans="3:60" hidden="1">
      <c r="C194" s="21" t="s">
        <v>133</v>
      </c>
      <c r="D194" s="21" t="s">
        <v>107</v>
      </c>
      <c r="E194" s="22">
        <v>0</v>
      </c>
      <c r="F194" s="22">
        <v>0</v>
      </c>
      <c r="G194" s="22">
        <v>0</v>
      </c>
      <c r="H194" s="22">
        <v>0</v>
      </c>
      <c r="I194" s="22">
        <v>0</v>
      </c>
      <c r="J194" s="22">
        <v>0</v>
      </c>
      <c r="K194" s="22">
        <v>0</v>
      </c>
      <c r="L194" s="22">
        <v>0</v>
      </c>
      <c r="M194" s="22">
        <v>0</v>
      </c>
      <c r="N194" s="22">
        <v>0</v>
      </c>
      <c r="O194" s="22">
        <v>0</v>
      </c>
      <c r="P194" s="22">
        <v>0</v>
      </c>
      <c r="Q194" s="22">
        <v>0</v>
      </c>
      <c r="R194" s="22">
        <v>0</v>
      </c>
      <c r="S194" s="23"/>
      <c r="T194" s="23"/>
      <c r="U194" s="23"/>
      <c r="V194" s="23"/>
      <c r="W194" s="23"/>
      <c r="X194" s="23"/>
      <c r="Y194" s="23"/>
      <c r="Z194" s="23"/>
      <c r="AA194" s="23"/>
      <c r="AB194" s="23"/>
      <c r="AC194" s="23"/>
      <c r="AD194" s="23"/>
      <c r="AE194" s="23"/>
      <c r="AF194" s="23"/>
      <c r="AG194" s="22">
        <v>0</v>
      </c>
      <c r="AH194" s="22">
        <v>0</v>
      </c>
      <c r="AI194" s="22">
        <v>0</v>
      </c>
      <c r="AJ194" s="22">
        <v>0</v>
      </c>
      <c r="AK194" s="22">
        <v>0</v>
      </c>
      <c r="AL194" s="22">
        <v>0</v>
      </c>
      <c r="AM194" s="22">
        <v>0</v>
      </c>
      <c r="AN194" s="22">
        <v>0</v>
      </c>
      <c r="AO194" s="22">
        <v>0</v>
      </c>
      <c r="AP194" s="22">
        <v>0</v>
      </c>
      <c r="AQ194" s="22">
        <v>0</v>
      </c>
      <c r="AR194" s="22">
        <v>0</v>
      </c>
      <c r="AS194" s="22">
        <v>0</v>
      </c>
      <c r="AT194" s="22">
        <v>0</v>
      </c>
      <c r="AU194" s="22"/>
      <c r="AV194" s="22"/>
      <c r="AW194" s="22"/>
      <c r="AX194" s="22"/>
      <c r="AY194" s="22"/>
      <c r="AZ194" s="22"/>
      <c r="BA194" s="22"/>
      <c r="BB194" s="22"/>
      <c r="BC194" s="22"/>
      <c r="BD194" s="22"/>
      <c r="BE194" s="22"/>
      <c r="BF194" s="22"/>
      <c r="BG194" s="22"/>
      <c r="BH194" s="22"/>
    </row>
    <row r="195" spans="3:60" hidden="1">
      <c r="C195" s="21" t="s">
        <v>133</v>
      </c>
      <c r="D195" s="21" t="s">
        <v>108</v>
      </c>
      <c r="E195" s="22">
        <v>0</v>
      </c>
      <c r="F195" s="22">
        <v>0</v>
      </c>
      <c r="G195" s="22">
        <v>0</v>
      </c>
      <c r="H195" s="22">
        <v>0</v>
      </c>
      <c r="I195" s="22">
        <v>0</v>
      </c>
      <c r="J195" s="22">
        <v>0</v>
      </c>
      <c r="K195" s="22">
        <v>0</v>
      </c>
      <c r="L195" s="22">
        <v>0</v>
      </c>
      <c r="M195" s="22">
        <v>0</v>
      </c>
      <c r="N195" s="22">
        <v>0</v>
      </c>
      <c r="O195" s="22">
        <v>0</v>
      </c>
      <c r="P195" s="22">
        <v>0</v>
      </c>
      <c r="Q195" s="22">
        <v>0</v>
      </c>
      <c r="R195" s="22">
        <v>0</v>
      </c>
      <c r="S195" s="23"/>
      <c r="T195" s="23"/>
      <c r="U195" s="23"/>
      <c r="V195" s="23"/>
      <c r="W195" s="23"/>
      <c r="X195" s="23"/>
      <c r="Y195" s="23"/>
      <c r="Z195" s="23"/>
      <c r="AA195" s="23"/>
      <c r="AB195" s="23"/>
      <c r="AC195" s="23"/>
      <c r="AD195" s="23"/>
      <c r="AE195" s="23"/>
      <c r="AF195" s="23"/>
      <c r="AG195" s="22">
        <v>0</v>
      </c>
      <c r="AH195" s="22">
        <v>0</v>
      </c>
      <c r="AI195" s="22">
        <v>0</v>
      </c>
      <c r="AJ195" s="22">
        <v>0</v>
      </c>
      <c r="AK195" s="22">
        <v>0</v>
      </c>
      <c r="AL195" s="22">
        <v>0</v>
      </c>
      <c r="AM195" s="22">
        <v>0</v>
      </c>
      <c r="AN195" s="22">
        <v>0</v>
      </c>
      <c r="AO195" s="22">
        <v>0</v>
      </c>
      <c r="AP195" s="22">
        <v>0</v>
      </c>
      <c r="AQ195" s="22">
        <v>0</v>
      </c>
      <c r="AR195" s="22">
        <v>0</v>
      </c>
      <c r="AS195" s="22">
        <v>0</v>
      </c>
      <c r="AT195" s="22">
        <v>0</v>
      </c>
      <c r="AU195" s="22"/>
      <c r="AV195" s="22"/>
      <c r="AW195" s="22"/>
      <c r="AX195" s="22"/>
      <c r="AY195" s="22"/>
      <c r="AZ195" s="22"/>
      <c r="BA195" s="22"/>
      <c r="BB195" s="22"/>
      <c r="BC195" s="22"/>
      <c r="BD195" s="22"/>
      <c r="BE195" s="22"/>
      <c r="BF195" s="22"/>
      <c r="BG195" s="22"/>
      <c r="BH195" s="22"/>
    </row>
    <row r="196" spans="3:60" hidden="1">
      <c r="C196" s="21" t="s">
        <v>133</v>
      </c>
      <c r="D196" s="21" t="s">
        <v>109</v>
      </c>
      <c r="E196" s="22">
        <v>0</v>
      </c>
      <c r="F196" s="22">
        <v>0</v>
      </c>
      <c r="G196" s="22">
        <v>0</v>
      </c>
      <c r="H196" s="22">
        <v>0</v>
      </c>
      <c r="I196" s="22">
        <v>0</v>
      </c>
      <c r="J196" s="22">
        <v>0</v>
      </c>
      <c r="K196" s="22">
        <v>0</v>
      </c>
      <c r="L196" s="22">
        <v>0</v>
      </c>
      <c r="M196" s="22">
        <v>0</v>
      </c>
      <c r="N196" s="22">
        <v>0</v>
      </c>
      <c r="O196" s="22">
        <v>0</v>
      </c>
      <c r="P196" s="22">
        <v>0</v>
      </c>
      <c r="Q196" s="22">
        <v>0</v>
      </c>
      <c r="R196" s="22">
        <v>0</v>
      </c>
      <c r="S196" s="23"/>
      <c r="T196" s="23"/>
      <c r="U196" s="23"/>
      <c r="V196" s="23"/>
      <c r="W196" s="23"/>
      <c r="X196" s="23"/>
      <c r="Y196" s="23"/>
      <c r="Z196" s="23"/>
      <c r="AA196" s="23"/>
      <c r="AB196" s="23"/>
      <c r="AC196" s="23"/>
      <c r="AD196" s="23"/>
      <c r="AE196" s="23"/>
      <c r="AF196" s="23"/>
      <c r="AG196" s="22">
        <v>0</v>
      </c>
      <c r="AH196" s="22">
        <v>0</v>
      </c>
      <c r="AI196" s="22">
        <v>0</v>
      </c>
      <c r="AJ196" s="22">
        <v>0</v>
      </c>
      <c r="AK196" s="22">
        <v>0</v>
      </c>
      <c r="AL196" s="22">
        <v>0</v>
      </c>
      <c r="AM196" s="22">
        <v>0</v>
      </c>
      <c r="AN196" s="22">
        <v>0</v>
      </c>
      <c r="AO196" s="22">
        <v>0</v>
      </c>
      <c r="AP196" s="22">
        <v>0</v>
      </c>
      <c r="AQ196" s="22">
        <v>0</v>
      </c>
      <c r="AR196" s="22">
        <v>0</v>
      </c>
      <c r="AS196" s="22">
        <v>0</v>
      </c>
      <c r="AT196" s="22">
        <v>0</v>
      </c>
      <c r="AU196" s="22"/>
      <c r="AV196" s="22"/>
      <c r="AW196" s="22"/>
      <c r="AX196" s="22"/>
      <c r="AY196" s="22"/>
      <c r="AZ196" s="22"/>
      <c r="BA196" s="22"/>
      <c r="BB196" s="22"/>
      <c r="BC196" s="22"/>
      <c r="BD196" s="22"/>
      <c r="BE196" s="22"/>
      <c r="BF196" s="22"/>
      <c r="BG196" s="22"/>
      <c r="BH196" s="22"/>
    </row>
    <row r="197" spans="3:60" hidden="1">
      <c r="C197" s="21" t="s">
        <v>133</v>
      </c>
      <c r="D197" s="21" t="s">
        <v>110</v>
      </c>
      <c r="E197" s="22">
        <v>0</v>
      </c>
      <c r="F197" s="22">
        <v>0</v>
      </c>
      <c r="G197" s="22">
        <v>0</v>
      </c>
      <c r="H197" s="22">
        <v>0</v>
      </c>
      <c r="I197" s="22">
        <v>0</v>
      </c>
      <c r="J197" s="22">
        <v>0</v>
      </c>
      <c r="K197" s="22">
        <v>0</v>
      </c>
      <c r="L197" s="22">
        <v>0</v>
      </c>
      <c r="M197" s="22">
        <v>0</v>
      </c>
      <c r="N197" s="22">
        <v>0</v>
      </c>
      <c r="O197" s="22">
        <v>0</v>
      </c>
      <c r="P197" s="22">
        <v>0</v>
      </c>
      <c r="Q197" s="22">
        <v>0</v>
      </c>
      <c r="R197" s="22">
        <v>0</v>
      </c>
      <c r="S197" s="23"/>
      <c r="T197" s="23"/>
      <c r="U197" s="23"/>
      <c r="V197" s="23"/>
      <c r="W197" s="23"/>
      <c r="X197" s="23"/>
      <c r="Y197" s="23"/>
      <c r="Z197" s="23"/>
      <c r="AA197" s="23"/>
      <c r="AB197" s="23"/>
      <c r="AC197" s="23"/>
      <c r="AD197" s="23"/>
      <c r="AE197" s="23"/>
      <c r="AF197" s="23"/>
      <c r="AG197" s="22">
        <v>0</v>
      </c>
      <c r="AH197" s="22">
        <v>0</v>
      </c>
      <c r="AI197" s="22">
        <v>0</v>
      </c>
      <c r="AJ197" s="22">
        <v>0</v>
      </c>
      <c r="AK197" s="22">
        <v>0</v>
      </c>
      <c r="AL197" s="22">
        <v>0</v>
      </c>
      <c r="AM197" s="22">
        <v>0</v>
      </c>
      <c r="AN197" s="22">
        <v>0</v>
      </c>
      <c r="AO197" s="22">
        <v>0</v>
      </c>
      <c r="AP197" s="22">
        <v>0</v>
      </c>
      <c r="AQ197" s="22">
        <v>0</v>
      </c>
      <c r="AR197" s="22">
        <v>0</v>
      </c>
      <c r="AS197" s="22">
        <v>0</v>
      </c>
      <c r="AT197" s="22">
        <v>0</v>
      </c>
      <c r="AU197" s="22"/>
      <c r="AV197" s="22"/>
      <c r="AW197" s="22"/>
      <c r="AX197" s="22"/>
      <c r="AY197" s="22"/>
      <c r="AZ197" s="22"/>
      <c r="BA197" s="22"/>
      <c r="BB197" s="22"/>
      <c r="BC197" s="22"/>
      <c r="BD197" s="22"/>
      <c r="BE197" s="22"/>
      <c r="BF197" s="22"/>
      <c r="BG197" s="22"/>
      <c r="BH197" s="22"/>
    </row>
    <row r="198" spans="3:60" hidden="1">
      <c r="C198" s="21" t="s">
        <v>133</v>
      </c>
      <c r="D198" s="21" t="s">
        <v>111</v>
      </c>
      <c r="E198" s="22">
        <v>0</v>
      </c>
      <c r="F198" s="22">
        <v>0</v>
      </c>
      <c r="G198" s="22">
        <v>0</v>
      </c>
      <c r="H198" s="22">
        <v>0</v>
      </c>
      <c r="I198" s="22">
        <v>0</v>
      </c>
      <c r="J198" s="22">
        <v>0</v>
      </c>
      <c r="K198" s="22">
        <v>0</v>
      </c>
      <c r="L198" s="22">
        <v>0</v>
      </c>
      <c r="M198" s="22">
        <v>0</v>
      </c>
      <c r="N198" s="22">
        <v>0</v>
      </c>
      <c r="O198" s="22">
        <v>0</v>
      </c>
      <c r="P198" s="22">
        <v>0</v>
      </c>
      <c r="Q198" s="22">
        <v>0</v>
      </c>
      <c r="R198" s="22">
        <v>0</v>
      </c>
      <c r="S198" s="23"/>
      <c r="T198" s="23"/>
      <c r="U198" s="23"/>
      <c r="V198" s="23"/>
      <c r="W198" s="23"/>
      <c r="X198" s="23"/>
      <c r="Y198" s="23"/>
      <c r="Z198" s="23"/>
      <c r="AA198" s="23"/>
      <c r="AB198" s="23"/>
      <c r="AC198" s="23"/>
      <c r="AD198" s="23"/>
      <c r="AE198" s="23"/>
      <c r="AF198" s="23"/>
      <c r="AG198" s="22">
        <v>0</v>
      </c>
      <c r="AH198" s="22">
        <v>0</v>
      </c>
      <c r="AI198" s="22">
        <v>0</v>
      </c>
      <c r="AJ198" s="22">
        <v>0</v>
      </c>
      <c r="AK198" s="22">
        <v>0</v>
      </c>
      <c r="AL198" s="22">
        <v>0</v>
      </c>
      <c r="AM198" s="22">
        <v>0</v>
      </c>
      <c r="AN198" s="22">
        <v>0</v>
      </c>
      <c r="AO198" s="22">
        <v>0</v>
      </c>
      <c r="AP198" s="22">
        <v>0</v>
      </c>
      <c r="AQ198" s="22">
        <v>0</v>
      </c>
      <c r="AR198" s="22">
        <v>0</v>
      </c>
      <c r="AS198" s="22">
        <v>0</v>
      </c>
      <c r="AT198" s="22">
        <v>0</v>
      </c>
      <c r="AU198" s="22"/>
      <c r="AV198" s="22"/>
      <c r="AW198" s="22"/>
      <c r="AX198" s="22"/>
      <c r="AY198" s="22"/>
      <c r="AZ198" s="22"/>
      <c r="BA198" s="22"/>
      <c r="BB198" s="22"/>
      <c r="BC198" s="22"/>
      <c r="BD198" s="22"/>
      <c r="BE198" s="22"/>
      <c r="BF198" s="22"/>
      <c r="BG198" s="22"/>
      <c r="BH198" s="22"/>
    </row>
    <row r="199" spans="3:60" hidden="1">
      <c r="C199" s="21" t="s">
        <v>133</v>
      </c>
      <c r="D199" s="21" t="s">
        <v>112</v>
      </c>
      <c r="E199" s="22">
        <v>0</v>
      </c>
      <c r="F199" s="22">
        <v>0</v>
      </c>
      <c r="G199" s="22">
        <v>0</v>
      </c>
      <c r="H199" s="22">
        <v>0</v>
      </c>
      <c r="I199" s="22">
        <v>0</v>
      </c>
      <c r="J199" s="22">
        <v>0</v>
      </c>
      <c r="K199" s="22">
        <v>0</v>
      </c>
      <c r="L199" s="22">
        <v>0</v>
      </c>
      <c r="M199" s="22">
        <v>0</v>
      </c>
      <c r="N199" s="22">
        <v>0</v>
      </c>
      <c r="O199" s="22">
        <v>0</v>
      </c>
      <c r="P199" s="22">
        <v>0</v>
      </c>
      <c r="Q199" s="22">
        <v>0</v>
      </c>
      <c r="R199" s="22">
        <v>0</v>
      </c>
      <c r="S199" s="23"/>
      <c r="T199" s="23"/>
      <c r="U199" s="23"/>
      <c r="V199" s="23"/>
      <c r="W199" s="23"/>
      <c r="X199" s="23"/>
      <c r="Y199" s="23"/>
      <c r="Z199" s="23"/>
      <c r="AA199" s="23"/>
      <c r="AB199" s="23"/>
      <c r="AC199" s="23"/>
      <c r="AD199" s="23"/>
      <c r="AE199" s="23"/>
      <c r="AF199" s="23"/>
      <c r="AG199" s="22">
        <v>0</v>
      </c>
      <c r="AH199" s="22">
        <v>0</v>
      </c>
      <c r="AI199" s="22">
        <v>0</v>
      </c>
      <c r="AJ199" s="22">
        <v>0</v>
      </c>
      <c r="AK199" s="22">
        <v>0</v>
      </c>
      <c r="AL199" s="22">
        <v>0</v>
      </c>
      <c r="AM199" s="22">
        <v>0</v>
      </c>
      <c r="AN199" s="22">
        <v>0</v>
      </c>
      <c r="AO199" s="22">
        <v>0</v>
      </c>
      <c r="AP199" s="22">
        <v>0</v>
      </c>
      <c r="AQ199" s="22">
        <v>0</v>
      </c>
      <c r="AR199" s="22">
        <v>0</v>
      </c>
      <c r="AS199" s="22">
        <v>0</v>
      </c>
      <c r="AT199" s="22">
        <v>0</v>
      </c>
      <c r="AU199" s="22"/>
      <c r="AV199" s="22"/>
      <c r="AW199" s="22"/>
      <c r="AX199" s="22"/>
      <c r="AY199" s="22"/>
      <c r="AZ199" s="22"/>
      <c r="BA199" s="22"/>
      <c r="BB199" s="22"/>
      <c r="BC199" s="22"/>
      <c r="BD199" s="22"/>
      <c r="BE199" s="22"/>
      <c r="BF199" s="22"/>
      <c r="BG199" s="22"/>
      <c r="BH199" s="22"/>
    </row>
    <row r="200" spans="3:60" hidden="1">
      <c r="C200" s="21" t="s">
        <v>133</v>
      </c>
      <c r="D200" s="21" t="s">
        <v>113</v>
      </c>
      <c r="E200" s="22">
        <v>0</v>
      </c>
      <c r="F200" s="22">
        <v>0</v>
      </c>
      <c r="G200" s="22">
        <v>0</v>
      </c>
      <c r="H200" s="22">
        <v>0</v>
      </c>
      <c r="I200" s="22">
        <v>0</v>
      </c>
      <c r="J200" s="22">
        <v>0</v>
      </c>
      <c r="K200" s="22">
        <v>0</v>
      </c>
      <c r="L200" s="22">
        <v>0</v>
      </c>
      <c r="M200" s="22">
        <v>0</v>
      </c>
      <c r="N200" s="22">
        <v>0</v>
      </c>
      <c r="O200" s="22">
        <v>0</v>
      </c>
      <c r="P200" s="22">
        <v>0</v>
      </c>
      <c r="Q200" s="22">
        <v>0</v>
      </c>
      <c r="R200" s="22">
        <v>0</v>
      </c>
      <c r="S200" s="23"/>
      <c r="T200" s="23"/>
      <c r="U200" s="23"/>
      <c r="V200" s="23"/>
      <c r="W200" s="23"/>
      <c r="X200" s="23"/>
      <c r="Y200" s="23"/>
      <c r="Z200" s="23"/>
      <c r="AA200" s="23"/>
      <c r="AB200" s="23"/>
      <c r="AC200" s="23"/>
      <c r="AD200" s="23"/>
      <c r="AE200" s="23"/>
      <c r="AF200" s="23"/>
      <c r="AG200" s="22">
        <v>0</v>
      </c>
      <c r="AH200" s="22">
        <v>0</v>
      </c>
      <c r="AI200" s="22">
        <v>0</v>
      </c>
      <c r="AJ200" s="22">
        <v>0</v>
      </c>
      <c r="AK200" s="22">
        <v>0</v>
      </c>
      <c r="AL200" s="22">
        <v>0</v>
      </c>
      <c r="AM200" s="22">
        <v>0</v>
      </c>
      <c r="AN200" s="22">
        <v>0</v>
      </c>
      <c r="AO200" s="22">
        <v>0</v>
      </c>
      <c r="AP200" s="22">
        <v>0</v>
      </c>
      <c r="AQ200" s="22">
        <v>0</v>
      </c>
      <c r="AR200" s="22">
        <v>0</v>
      </c>
      <c r="AS200" s="22">
        <v>0</v>
      </c>
      <c r="AT200" s="22">
        <v>0</v>
      </c>
      <c r="AU200" s="22"/>
      <c r="AV200" s="22"/>
      <c r="AW200" s="22"/>
      <c r="AX200" s="22"/>
      <c r="AY200" s="22"/>
      <c r="AZ200" s="22"/>
      <c r="BA200" s="22"/>
      <c r="BB200" s="22"/>
      <c r="BC200" s="22"/>
      <c r="BD200" s="22"/>
      <c r="BE200" s="22"/>
      <c r="BF200" s="22"/>
      <c r="BG200" s="22"/>
      <c r="BH200" s="22"/>
    </row>
    <row r="201" spans="3:60" hidden="1">
      <c r="C201" s="21" t="s">
        <v>133</v>
      </c>
      <c r="D201" s="21" t="s">
        <v>114</v>
      </c>
      <c r="E201" s="22">
        <v>345</v>
      </c>
      <c r="F201" s="22">
        <v>350</v>
      </c>
      <c r="G201" s="22">
        <v>356</v>
      </c>
      <c r="H201" s="22">
        <v>361</v>
      </c>
      <c r="I201" s="22">
        <v>258</v>
      </c>
      <c r="J201" s="22">
        <v>263</v>
      </c>
      <c r="K201" s="22">
        <v>268</v>
      </c>
      <c r="L201" s="22">
        <v>265</v>
      </c>
      <c r="M201" s="22">
        <v>270</v>
      </c>
      <c r="N201" s="22">
        <v>276</v>
      </c>
      <c r="O201" s="22">
        <v>292</v>
      </c>
      <c r="P201" s="22">
        <v>292</v>
      </c>
      <c r="Q201" s="22">
        <v>292</v>
      </c>
      <c r="R201" s="22">
        <v>292</v>
      </c>
      <c r="S201" s="23">
        <v>107</v>
      </c>
      <c r="T201" s="23">
        <v>100</v>
      </c>
      <c r="U201" s="23">
        <v>50</v>
      </c>
      <c r="V201" s="23">
        <v>50</v>
      </c>
      <c r="W201" s="23">
        <v>75</v>
      </c>
      <c r="X201" s="23">
        <v>67.5</v>
      </c>
      <c r="Y201" s="23">
        <v>100</v>
      </c>
      <c r="Z201" s="23">
        <v>99.84</v>
      </c>
      <c r="AA201" s="23">
        <v>95</v>
      </c>
      <c r="AB201" s="23">
        <v>95</v>
      </c>
      <c r="AC201" s="23">
        <v>90</v>
      </c>
      <c r="AD201" s="23">
        <v>90</v>
      </c>
      <c r="AE201" s="23">
        <v>103.5</v>
      </c>
      <c r="AF201" s="23">
        <v>98.33</v>
      </c>
      <c r="AG201" s="22">
        <v>36915</v>
      </c>
      <c r="AH201" s="22">
        <v>35000</v>
      </c>
      <c r="AI201" s="22">
        <v>17800</v>
      </c>
      <c r="AJ201" s="22">
        <v>18050</v>
      </c>
      <c r="AK201" s="22">
        <v>19350</v>
      </c>
      <c r="AL201" s="22">
        <v>17752</v>
      </c>
      <c r="AM201" s="22">
        <v>26800</v>
      </c>
      <c r="AN201" s="22">
        <v>26457</v>
      </c>
      <c r="AO201" s="22">
        <v>25650</v>
      </c>
      <c r="AP201" s="22">
        <v>26220</v>
      </c>
      <c r="AQ201" s="22">
        <v>26280</v>
      </c>
      <c r="AR201" s="22">
        <v>26280</v>
      </c>
      <c r="AS201" s="22">
        <v>30222</v>
      </c>
      <c r="AT201" s="22">
        <v>28711</v>
      </c>
      <c r="AU201" s="22"/>
      <c r="AV201" s="22"/>
      <c r="AW201" s="22"/>
      <c r="AX201" s="22"/>
      <c r="AY201" s="22"/>
      <c r="AZ201" s="22"/>
      <c r="BA201" s="22"/>
      <c r="BB201" s="22"/>
      <c r="BC201" s="22"/>
      <c r="BD201" s="22"/>
      <c r="BE201" s="22"/>
      <c r="BF201" s="22"/>
      <c r="BG201" s="22"/>
      <c r="BH201" s="22"/>
    </row>
    <row r="202" spans="3:60" hidden="1">
      <c r="C202" s="21" t="s">
        <v>133</v>
      </c>
      <c r="D202" s="21" t="s">
        <v>115</v>
      </c>
      <c r="E202" s="22">
        <v>68</v>
      </c>
      <c r="F202" s="22">
        <v>70</v>
      </c>
      <c r="G202" s="22">
        <v>72</v>
      </c>
      <c r="H202" s="22">
        <v>74</v>
      </c>
      <c r="I202" s="22">
        <v>76</v>
      </c>
      <c r="J202" s="22">
        <v>78</v>
      </c>
      <c r="K202" s="22">
        <v>79</v>
      </c>
      <c r="L202" s="22">
        <v>78</v>
      </c>
      <c r="M202" s="22">
        <v>83</v>
      </c>
      <c r="N202" s="22">
        <v>85</v>
      </c>
      <c r="O202" s="22">
        <v>90</v>
      </c>
      <c r="P202" s="22">
        <v>90</v>
      </c>
      <c r="Q202" s="22">
        <v>90</v>
      </c>
      <c r="R202" s="22">
        <v>90</v>
      </c>
      <c r="S202" s="23">
        <v>180</v>
      </c>
      <c r="T202" s="23">
        <v>150</v>
      </c>
      <c r="U202" s="23">
        <v>75</v>
      </c>
      <c r="V202" s="23">
        <v>75</v>
      </c>
      <c r="W202" s="23">
        <v>75</v>
      </c>
      <c r="X202" s="23">
        <v>67.5</v>
      </c>
      <c r="Y202" s="23">
        <v>75</v>
      </c>
      <c r="Z202" s="23">
        <v>75.36</v>
      </c>
      <c r="AA202" s="23">
        <v>74.92</v>
      </c>
      <c r="AB202" s="23">
        <v>74.92</v>
      </c>
      <c r="AC202" s="23">
        <v>71</v>
      </c>
      <c r="AD202" s="23">
        <v>71</v>
      </c>
      <c r="AE202" s="23">
        <v>71</v>
      </c>
      <c r="AF202" s="23">
        <v>71</v>
      </c>
      <c r="AG202" s="22">
        <v>12240</v>
      </c>
      <c r="AH202" s="22">
        <v>10500</v>
      </c>
      <c r="AI202" s="22">
        <v>5400</v>
      </c>
      <c r="AJ202" s="22">
        <v>5550</v>
      </c>
      <c r="AK202" s="22">
        <v>5700</v>
      </c>
      <c r="AL202" s="22">
        <v>5265</v>
      </c>
      <c r="AM202" s="22">
        <v>5925</v>
      </c>
      <c r="AN202" s="22">
        <v>5878</v>
      </c>
      <c r="AO202" s="22">
        <v>6218</v>
      </c>
      <c r="AP202" s="22">
        <v>6368</v>
      </c>
      <c r="AQ202" s="22">
        <v>6390</v>
      </c>
      <c r="AR202" s="22">
        <v>6390</v>
      </c>
      <c r="AS202" s="22">
        <v>6390</v>
      </c>
      <c r="AT202" s="22">
        <v>6390</v>
      </c>
      <c r="AU202" s="22"/>
      <c r="AV202" s="22"/>
      <c r="AW202" s="22"/>
      <c r="AX202" s="22"/>
      <c r="AY202" s="22"/>
      <c r="AZ202" s="22"/>
      <c r="BA202" s="22"/>
      <c r="BB202" s="22"/>
      <c r="BC202" s="22"/>
      <c r="BD202" s="22"/>
      <c r="BE202" s="22"/>
      <c r="BF202" s="22"/>
      <c r="BG202" s="22"/>
      <c r="BH202" s="22"/>
    </row>
    <row r="203" spans="3:60" hidden="1">
      <c r="C203" s="21" t="s">
        <v>133</v>
      </c>
      <c r="D203" s="21" t="s">
        <v>116</v>
      </c>
      <c r="E203" s="22">
        <v>241</v>
      </c>
      <c r="F203" s="22">
        <v>246</v>
      </c>
      <c r="G203" s="22">
        <v>250</v>
      </c>
      <c r="H203" s="22">
        <v>255</v>
      </c>
      <c r="I203" s="22">
        <v>219</v>
      </c>
      <c r="J203" s="22">
        <v>224</v>
      </c>
      <c r="K203" s="22">
        <v>228</v>
      </c>
      <c r="L203" s="22">
        <v>225</v>
      </c>
      <c r="M203" s="22">
        <v>238</v>
      </c>
      <c r="N203" s="22">
        <v>242</v>
      </c>
      <c r="O203" s="22">
        <v>267</v>
      </c>
      <c r="P203" s="22">
        <v>267</v>
      </c>
      <c r="Q203" s="22">
        <v>267</v>
      </c>
      <c r="R203" s="22">
        <v>267</v>
      </c>
      <c r="S203" s="23"/>
      <c r="T203" s="23"/>
      <c r="U203" s="23"/>
      <c r="V203" s="23"/>
      <c r="W203" s="23"/>
      <c r="X203" s="23"/>
      <c r="Y203" s="23"/>
      <c r="Z203" s="23"/>
      <c r="AA203" s="23"/>
      <c r="AB203" s="23"/>
      <c r="AC203" s="23"/>
      <c r="AD203" s="23"/>
      <c r="AE203" s="23"/>
      <c r="AF203" s="23"/>
      <c r="AG203" s="22">
        <v>32294</v>
      </c>
      <c r="AH203" s="22">
        <v>29028</v>
      </c>
      <c r="AI203" s="22">
        <v>14750</v>
      </c>
      <c r="AJ203" s="22">
        <v>15045</v>
      </c>
      <c r="AK203" s="22">
        <v>16425</v>
      </c>
      <c r="AL203" s="22">
        <v>15232</v>
      </c>
      <c r="AM203" s="22">
        <v>17100</v>
      </c>
      <c r="AN203" s="22">
        <v>16875</v>
      </c>
      <c r="AO203" s="22">
        <v>16898</v>
      </c>
      <c r="AP203" s="22">
        <v>17242</v>
      </c>
      <c r="AQ203" s="22">
        <v>17355</v>
      </c>
      <c r="AR203" s="22">
        <v>17355</v>
      </c>
      <c r="AS203" s="22">
        <v>17355</v>
      </c>
      <c r="AT203" s="22">
        <v>16487</v>
      </c>
      <c r="AU203" s="22"/>
      <c r="AV203" s="22"/>
      <c r="AW203" s="22"/>
      <c r="AX203" s="22"/>
      <c r="AY203" s="22"/>
      <c r="AZ203" s="22"/>
      <c r="BA203" s="22"/>
      <c r="BB203" s="22"/>
      <c r="BC203" s="22"/>
      <c r="BD203" s="22"/>
      <c r="BE203" s="22"/>
      <c r="BF203" s="22"/>
      <c r="BG203" s="22"/>
      <c r="BH203" s="22"/>
    </row>
    <row r="204" spans="3:60" hidden="1">
      <c r="C204" s="21" t="s">
        <v>133</v>
      </c>
      <c r="D204" s="21" t="s">
        <v>117</v>
      </c>
      <c r="E204" s="22">
        <v>654</v>
      </c>
      <c r="F204" s="22">
        <v>666</v>
      </c>
      <c r="G204" s="22">
        <v>678</v>
      </c>
      <c r="H204" s="22">
        <v>690</v>
      </c>
      <c r="I204" s="22">
        <v>553</v>
      </c>
      <c r="J204" s="22">
        <v>565</v>
      </c>
      <c r="K204" s="22">
        <v>575</v>
      </c>
      <c r="L204" s="22">
        <v>568</v>
      </c>
      <c r="M204" s="22">
        <v>591</v>
      </c>
      <c r="N204" s="22">
        <v>603</v>
      </c>
      <c r="O204" s="22">
        <v>649</v>
      </c>
      <c r="P204" s="22">
        <v>649</v>
      </c>
      <c r="Q204" s="22">
        <v>649</v>
      </c>
      <c r="R204" s="22">
        <v>649</v>
      </c>
      <c r="S204" s="23"/>
      <c r="T204" s="23"/>
      <c r="U204" s="23"/>
      <c r="V204" s="23"/>
      <c r="W204" s="23"/>
      <c r="X204" s="23"/>
      <c r="Y204" s="23"/>
      <c r="Z204" s="23"/>
      <c r="AA204" s="23"/>
      <c r="AB204" s="23"/>
      <c r="AC204" s="23"/>
      <c r="AD204" s="23"/>
      <c r="AE204" s="23"/>
      <c r="AF204" s="23"/>
      <c r="AG204" s="22">
        <v>81449</v>
      </c>
      <c r="AH204" s="22">
        <v>74528</v>
      </c>
      <c r="AI204" s="22">
        <v>37950</v>
      </c>
      <c r="AJ204" s="22">
        <v>38645</v>
      </c>
      <c r="AK204" s="22">
        <v>41475</v>
      </c>
      <c r="AL204" s="22">
        <v>38249</v>
      </c>
      <c r="AM204" s="22">
        <v>49825</v>
      </c>
      <c r="AN204" s="22">
        <v>49210</v>
      </c>
      <c r="AO204" s="22">
        <v>48766</v>
      </c>
      <c r="AP204" s="22">
        <v>49830</v>
      </c>
      <c r="AQ204" s="22">
        <v>50025</v>
      </c>
      <c r="AR204" s="22">
        <v>50025</v>
      </c>
      <c r="AS204" s="22">
        <v>53967</v>
      </c>
      <c r="AT204" s="22">
        <v>51588</v>
      </c>
      <c r="AU204" s="22"/>
      <c r="AV204" s="22"/>
      <c r="AW204" s="22"/>
      <c r="AX204" s="22"/>
      <c r="AY204" s="22"/>
      <c r="AZ204" s="22"/>
      <c r="BA204" s="22"/>
      <c r="BB204" s="22"/>
      <c r="BC204" s="22"/>
      <c r="BD204" s="22"/>
      <c r="BE204" s="22"/>
      <c r="BF204" s="22"/>
      <c r="BG204" s="22"/>
      <c r="BH204" s="22"/>
    </row>
    <row r="205" spans="3:60" hidden="1">
      <c r="C205" s="21" t="s">
        <v>133</v>
      </c>
      <c r="D205" s="21" t="s">
        <v>118</v>
      </c>
      <c r="E205" s="22">
        <v>654</v>
      </c>
      <c r="F205" s="22">
        <v>666</v>
      </c>
      <c r="G205" s="22">
        <v>678</v>
      </c>
      <c r="H205" s="22">
        <v>690</v>
      </c>
      <c r="I205" s="22">
        <v>553</v>
      </c>
      <c r="J205" s="22">
        <v>565</v>
      </c>
      <c r="K205" s="22">
        <v>575</v>
      </c>
      <c r="L205" s="22">
        <v>568</v>
      </c>
      <c r="M205" s="22">
        <v>591</v>
      </c>
      <c r="N205" s="22">
        <v>603</v>
      </c>
      <c r="O205" s="22">
        <v>649</v>
      </c>
      <c r="P205" s="22">
        <v>649</v>
      </c>
      <c r="Q205" s="22">
        <v>649</v>
      </c>
      <c r="R205" s="22">
        <v>649</v>
      </c>
      <c r="S205" s="23"/>
      <c r="T205" s="23"/>
      <c r="U205" s="23"/>
      <c r="V205" s="23"/>
      <c r="W205" s="23"/>
      <c r="X205" s="23"/>
      <c r="Y205" s="23"/>
      <c r="Z205" s="23"/>
      <c r="AA205" s="23"/>
      <c r="AB205" s="23"/>
      <c r="AC205" s="23"/>
      <c r="AD205" s="23"/>
      <c r="AE205" s="23"/>
      <c r="AF205" s="23"/>
      <c r="AG205" s="22">
        <v>81449</v>
      </c>
      <c r="AH205" s="22">
        <v>74528</v>
      </c>
      <c r="AI205" s="22">
        <v>37950</v>
      </c>
      <c r="AJ205" s="22">
        <v>38645</v>
      </c>
      <c r="AK205" s="22">
        <v>41475</v>
      </c>
      <c r="AL205" s="22">
        <v>38249</v>
      </c>
      <c r="AM205" s="22">
        <v>49825</v>
      </c>
      <c r="AN205" s="22">
        <v>49210</v>
      </c>
      <c r="AO205" s="22">
        <v>48766</v>
      </c>
      <c r="AP205" s="22">
        <v>49830</v>
      </c>
      <c r="AQ205" s="22">
        <v>50025</v>
      </c>
      <c r="AR205" s="22">
        <v>50025</v>
      </c>
      <c r="AS205" s="22">
        <v>53967</v>
      </c>
      <c r="AT205" s="22">
        <v>51588</v>
      </c>
      <c r="AU205" s="22"/>
      <c r="AV205" s="22"/>
      <c r="AW205" s="22"/>
      <c r="AX205" s="22"/>
      <c r="AY205" s="22"/>
      <c r="AZ205" s="22"/>
      <c r="BA205" s="22"/>
      <c r="BB205" s="22"/>
      <c r="BC205" s="22"/>
      <c r="BD205" s="22"/>
      <c r="BE205" s="22"/>
      <c r="BF205" s="22"/>
      <c r="BG205" s="22"/>
      <c r="BH205" s="22"/>
    </row>
    <row r="206" spans="3:60" hidden="1">
      <c r="C206" s="21" t="s">
        <v>134</v>
      </c>
      <c r="D206" s="21" t="s">
        <v>107</v>
      </c>
      <c r="E206" s="22">
        <v>0</v>
      </c>
      <c r="F206" s="22">
        <v>0</v>
      </c>
      <c r="G206" s="22">
        <v>0</v>
      </c>
      <c r="H206" s="22">
        <v>0</v>
      </c>
      <c r="I206" s="22">
        <v>0</v>
      </c>
      <c r="J206" s="22">
        <v>0</v>
      </c>
      <c r="K206" s="22">
        <v>0</v>
      </c>
      <c r="L206" s="22">
        <v>0</v>
      </c>
      <c r="M206" s="22">
        <v>0</v>
      </c>
      <c r="N206" s="22">
        <v>0</v>
      </c>
      <c r="O206" s="22">
        <v>0</v>
      </c>
      <c r="P206" s="22">
        <v>0</v>
      </c>
      <c r="Q206" s="22">
        <v>0</v>
      </c>
      <c r="R206" s="22">
        <v>0</v>
      </c>
      <c r="S206" s="23"/>
      <c r="T206" s="23"/>
      <c r="U206" s="23"/>
      <c r="V206" s="23"/>
      <c r="W206" s="23"/>
      <c r="X206" s="23"/>
      <c r="Y206" s="23"/>
      <c r="Z206" s="23"/>
      <c r="AA206" s="23"/>
      <c r="AB206" s="23"/>
      <c r="AC206" s="23"/>
      <c r="AD206" s="23"/>
      <c r="AE206" s="23"/>
      <c r="AF206" s="23"/>
      <c r="AG206" s="22">
        <v>0</v>
      </c>
      <c r="AH206" s="22">
        <v>0</v>
      </c>
      <c r="AI206" s="22">
        <v>0</v>
      </c>
      <c r="AJ206" s="22">
        <v>0</v>
      </c>
      <c r="AK206" s="22">
        <v>0</v>
      </c>
      <c r="AL206" s="22">
        <v>0</v>
      </c>
      <c r="AM206" s="22">
        <v>0</v>
      </c>
      <c r="AN206" s="22">
        <v>0</v>
      </c>
      <c r="AO206" s="22">
        <v>0</v>
      </c>
      <c r="AP206" s="22">
        <v>0</v>
      </c>
      <c r="AQ206" s="22">
        <v>0</v>
      </c>
      <c r="AR206" s="22">
        <v>0</v>
      </c>
      <c r="AS206" s="22">
        <v>0</v>
      </c>
      <c r="AT206" s="22">
        <v>0</v>
      </c>
      <c r="AU206" s="22"/>
      <c r="AV206" s="22"/>
      <c r="AW206" s="22"/>
      <c r="AX206" s="22"/>
      <c r="AY206" s="22"/>
      <c r="AZ206" s="22"/>
      <c r="BA206" s="22"/>
      <c r="BB206" s="22"/>
      <c r="BC206" s="22"/>
      <c r="BD206" s="22"/>
      <c r="BE206" s="22"/>
      <c r="BF206" s="22"/>
      <c r="BG206" s="22"/>
      <c r="BH206" s="22"/>
    </row>
    <row r="207" spans="3:60" hidden="1">
      <c r="C207" s="21" t="s">
        <v>134</v>
      </c>
      <c r="D207" s="21" t="s">
        <v>108</v>
      </c>
      <c r="E207" s="22">
        <v>0</v>
      </c>
      <c r="F207" s="22">
        <v>0</v>
      </c>
      <c r="G207" s="22">
        <v>0</v>
      </c>
      <c r="H207" s="22">
        <v>0</v>
      </c>
      <c r="I207" s="22">
        <v>0</v>
      </c>
      <c r="J207" s="22">
        <v>0</v>
      </c>
      <c r="K207" s="22">
        <v>0</v>
      </c>
      <c r="L207" s="22">
        <v>0</v>
      </c>
      <c r="M207" s="22">
        <v>0</v>
      </c>
      <c r="N207" s="22">
        <v>0</v>
      </c>
      <c r="O207" s="22">
        <v>0</v>
      </c>
      <c r="P207" s="22">
        <v>0</v>
      </c>
      <c r="Q207" s="22">
        <v>0</v>
      </c>
      <c r="R207" s="22">
        <v>0</v>
      </c>
      <c r="S207" s="23"/>
      <c r="T207" s="23"/>
      <c r="U207" s="23"/>
      <c r="V207" s="23"/>
      <c r="W207" s="23"/>
      <c r="X207" s="23"/>
      <c r="Y207" s="23"/>
      <c r="Z207" s="23"/>
      <c r="AA207" s="23"/>
      <c r="AB207" s="23"/>
      <c r="AC207" s="23"/>
      <c r="AD207" s="23"/>
      <c r="AE207" s="23"/>
      <c r="AF207" s="23"/>
      <c r="AG207" s="22">
        <v>0</v>
      </c>
      <c r="AH207" s="22">
        <v>0</v>
      </c>
      <c r="AI207" s="22">
        <v>0</v>
      </c>
      <c r="AJ207" s="22">
        <v>0</v>
      </c>
      <c r="AK207" s="22">
        <v>0</v>
      </c>
      <c r="AL207" s="22">
        <v>0</v>
      </c>
      <c r="AM207" s="22">
        <v>0</v>
      </c>
      <c r="AN207" s="22">
        <v>0</v>
      </c>
      <c r="AO207" s="22">
        <v>0</v>
      </c>
      <c r="AP207" s="22">
        <v>0</v>
      </c>
      <c r="AQ207" s="22">
        <v>0</v>
      </c>
      <c r="AR207" s="22">
        <v>0</v>
      </c>
      <c r="AS207" s="22">
        <v>0</v>
      </c>
      <c r="AT207" s="22">
        <v>0</v>
      </c>
      <c r="AU207" s="22"/>
      <c r="AV207" s="22"/>
      <c r="AW207" s="22"/>
      <c r="AX207" s="22"/>
      <c r="AY207" s="22"/>
      <c r="AZ207" s="22"/>
      <c r="BA207" s="22"/>
      <c r="BB207" s="22"/>
      <c r="BC207" s="22"/>
      <c r="BD207" s="22"/>
      <c r="BE207" s="22"/>
      <c r="BF207" s="22"/>
      <c r="BG207" s="22"/>
      <c r="BH207" s="22"/>
    </row>
    <row r="208" spans="3:60" hidden="1">
      <c r="C208" s="21" t="s">
        <v>134</v>
      </c>
      <c r="D208" s="21" t="s">
        <v>109</v>
      </c>
      <c r="E208" s="22">
        <v>0</v>
      </c>
      <c r="F208" s="22">
        <v>0</v>
      </c>
      <c r="G208" s="22">
        <v>0</v>
      </c>
      <c r="H208" s="22">
        <v>0</v>
      </c>
      <c r="I208" s="22">
        <v>0</v>
      </c>
      <c r="J208" s="22">
        <v>0</v>
      </c>
      <c r="K208" s="22">
        <v>0</v>
      </c>
      <c r="L208" s="22">
        <v>0</v>
      </c>
      <c r="M208" s="22">
        <v>0</v>
      </c>
      <c r="N208" s="22">
        <v>0</v>
      </c>
      <c r="O208" s="22">
        <v>0</v>
      </c>
      <c r="P208" s="22">
        <v>0</v>
      </c>
      <c r="Q208" s="22">
        <v>0</v>
      </c>
      <c r="R208" s="22">
        <v>0</v>
      </c>
      <c r="S208" s="23"/>
      <c r="T208" s="23"/>
      <c r="U208" s="23"/>
      <c r="V208" s="23"/>
      <c r="W208" s="23"/>
      <c r="X208" s="23"/>
      <c r="Y208" s="23"/>
      <c r="Z208" s="23"/>
      <c r="AA208" s="23"/>
      <c r="AB208" s="23"/>
      <c r="AC208" s="23"/>
      <c r="AD208" s="23"/>
      <c r="AE208" s="23"/>
      <c r="AF208" s="23"/>
      <c r="AG208" s="22">
        <v>0</v>
      </c>
      <c r="AH208" s="22">
        <v>0</v>
      </c>
      <c r="AI208" s="22">
        <v>0</v>
      </c>
      <c r="AJ208" s="22">
        <v>0</v>
      </c>
      <c r="AK208" s="22">
        <v>0</v>
      </c>
      <c r="AL208" s="22">
        <v>0</v>
      </c>
      <c r="AM208" s="22">
        <v>0</v>
      </c>
      <c r="AN208" s="22">
        <v>0</v>
      </c>
      <c r="AO208" s="22">
        <v>0</v>
      </c>
      <c r="AP208" s="22">
        <v>0</v>
      </c>
      <c r="AQ208" s="22">
        <v>0</v>
      </c>
      <c r="AR208" s="22">
        <v>0</v>
      </c>
      <c r="AS208" s="22">
        <v>0</v>
      </c>
      <c r="AT208" s="22">
        <v>0</v>
      </c>
      <c r="AU208" s="22"/>
      <c r="AV208" s="22"/>
      <c r="AW208" s="22"/>
      <c r="AX208" s="22"/>
      <c r="AY208" s="22"/>
      <c r="AZ208" s="22"/>
      <c r="BA208" s="22"/>
      <c r="BB208" s="22"/>
      <c r="BC208" s="22"/>
      <c r="BD208" s="22"/>
      <c r="BE208" s="22"/>
      <c r="BF208" s="22"/>
      <c r="BG208" s="22"/>
      <c r="BH208" s="22"/>
    </row>
    <row r="209" spans="3:60" hidden="1">
      <c r="C209" s="21" t="s">
        <v>134</v>
      </c>
      <c r="D209" s="21" t="s">
        <v>110</v>
      </c>
      <c r="E209" s="22">
        <v>0</v>
      </c>
      <c r="F209" s="22">
        <v>0</v>
      </c>
      <c r="G209" s="22">
        <v>0</v>
      </c>
      <c r="H209" s="22">
        <v>0</v>
      </c>
      <c r="I209" s="22">
        <v>0</v>
      </c>
      <c r="J209" s="22">
        <v>0</v>
      </c>
      <c r="K209" s="22">
        <v>0</v>
      </c>
      <c r="L209" s="22">
        <v>0</v>
      </c>
      <c r="M209" s="22">
        <v>0</v>
      </c>
      <c r="N209" s="22">
        <v>0</v>
      </c>
      <c r="O209" s="22">
        <v>0</v>
      </c>
      <c r="P209" s="22">
        <v>0</v>
      </c>
      <c r="Q209" s="22">
        <v>0</v>
      </c>
      <c r="R209" s="22">
        <v>0</v>
      </c>
      <c r="S209" s="23"/>
      <c r="T209" s="23"/>
      <c r="U209" s="23"/>
      <c r="V209" s="23"/>
      <c r="W209" s="23"/>
      <c r="X209" s="23"/>
      <c r="Y209" s="23"/>
      <c r="Z209" s="23"/>
      <c r="AA209" s="23"/>
      <c r="AB209" s="23"/>
      <c r="AC209" s="23"/>
      <c r="AD209" s="23"/>
      <c r="AE209" s="23"/>
      <c r="AF209" s="23"/>
      <c r="AG209" s="22">
        <v>0</v>
      </c>
      <c r="AH209" s="22">
        <v>0</v>
      </c>
      <c r="AI209" s="22">
        <v>0</v>
      </c>
      <c r="AJ209" s="22">
        <v>0</v>
      </c>
      <c r="AK209" s="22">
        <v>0</v>
      </c>
      <c r="AL209" s="22">
        <v>0</v>
      </c>
      <c r="AM209" s="22">
        <v>0</v>
      </c>
      <c r="AN209" s="22">
        <v>0</v>
      </c>
      <c r="AO209" s="22">
        <v>0</v>
      </c>
      <c r="AP209" s="22">
        <v>0</v>
      </c>
      <c r="AQ209" s="22">
        <v>0</v>
      </c>
      <c r="AR209" s="22">
        <v>0</v>
      </c>
      <c r="AS209" s="22">
        <v>0</v>
      </c>
      <c r="AT209" s="22">
        <v>0</v>
      </c>
      <c r="AU209" s="22"/>
      <c r="AV209" s="22"/>
      <c r="AW209" s="22"/>
      <c r="AX209" s="22"/>
      <c r="AY209" s="22"/>
      <c r="AZ209" s="22"/>
      <c r="BA209" s="22"/>
      <c r="BB209" s="22"/>
      <c r="BC209" s="22"/>
      <c r="BD209" s="22"/>
      <c r="BE209" s="22"/>
      <c r="BF209" s="22"/>
      <c r="BG209" s="22"/>
      <c r="BH209" s="22"/>
    </row>
    <row r="210" spans="3:60" hidden="1">
      <c r="C210" s="21" t="s">
        <v>134</v>
      </c>
      <c r="D210" s="21" t="s">
        <v>111</v>
      </c>
      <c r="E210" s="22">
        <v>0</v>
      </c>
      <c r="F210" s="22">
        <v>0</v>
      </c>
      <c r="G210" s="22">
        <v>0</v>
      </c>
      <c r="H210" s="22">
        <v>0</v>
      </c>
      <c r="I210" s="22">
        <v>0</v>
      </c>
      <c r="J210" s="22">
        <v>0</v>
      </c>
      <c r="K210" s="22">
        <v>0</v>
      </c>
      <c r="L210" s="22">
        <v>0</v>
      </c>
      <c r="M210" s="22">
        <v>0</v>
      </c>
      <c r="N210" s="22">
        <v>0</v>
      </c>
      <c r="O210" s="22">
        <v>0</v>
      </c>
      <c r="P210" s="22">
        <v>0</v>
      </c>
      <c r="Q210" s="22">
        <v>0</v>
      </c>
      <c r="R210" s="22">
        <v>0</v>
      </c>
      <c r="S210" s="23"/>
      <c r="T210" s="23"/>
      <c r="U210" s="23"/>
      <c r="V210" s="23"/>
      <c r="W210" s="23"/>
      <c r="X210" s="23"/>
      <c r="Y210" s="23"/>
      <c r="Z210" s="23"/>
      <c r="AA210" s="23"/>
      <c r="AB210" s="23"/>
      <c r="AC210" s="23"/>
      <c r="AD210" s="23"/>
      <c r="AE210" s="23"/>
      <c r="AF210" s="23"/>
      <c r="AG210" s="22">
        <v>0</v>
      </c>
      <c r="AH210" s="22">
        <v>0</v>
      </c>
      <c r="AI210" s="22">
        <v>0</v>
      </c>
      <c r="AJ210" s="22">
        <v>0</v>
      </c>
      <c r="AK210" s="22">
        <v>0</v>
      </c>
      <c r="AL210" s="22">
        <v>0</v>
      </c>
      <c r="AM210" s="22">
        <v>0</v>
      </c>
      <c r="AN210" s="22">
        <v>0</v>
      </c>
      <c r="AO210" s="22">
        <v>0</v>
      </c>
      <c r="AP210" s="22">
        <v>0</v>
      </c>
      <c r="AQ210" s="22">
        <v>0</v>
      </c>
      <c r="AR210" s="22">
        <v>0</v>
      </c>
      <c r="AS210" s="22">
        <v>0</v>
      </c>
      <c r="AT210" s="22">
        <v>0</v>
      </c>
      <c r="AU210" s="22"/>
      <c r="AV210" s="22"/>
      <c r="AW210" s="22"/>
      <c r="AX210" s="22"/>
      <c r="AY210" s="22"/>
      <c r="AZ210" s="22"/>
      <c r="BA210" s="22"/>
      <c r="BB210" s="22"/>
      <c r="BC210" s="22"/>
      <c r="BD210" s="22"/>
      <c r="BE210" s="22"/>
      <c r="BF210" s="22"/>
      <c r="BG210" s="22"/>
      <c r="BH210" s="22"/>
    </row>
    <row r="211" spans="3:60" hidden="1">
      <c r="C211" s="21" t="s">
        <v>134</v>
      </c>
      <c r="D211" s="21" t="s">
        <v>112</v>
      </c>
      <c r="E211" s="22">
        <v>0</v>
      </c>
      <c r="F211" s="22">
        <v>0</v>
      </c>
      <c r="G211" s="22">
        <v>0</v>
      </c>
      <c r="H211" s="22">
        <v>0</v>
      </c>
      <c r="I211" s="22">
        <v>0</v>
      </c>
      <c r="J211" s="22">
        <v>0</v>
      </c>
      <c r="K211" s="22">
        <v>0</v>
      </c>
      <c r="L211" s="22">
        <v>0</v>
      </c>
      <c r="M211" s="22">
        <v>0</v>
      </c>
      <c r="N211" s="22">
        <v>0</v>
      </c>
      <c r="O211" s="22">
        <v>0</v>
      </c>
      <c r="P211" s="22">
        <v>0</v>
      </c>
      <c r="Q211" s="22">
        <v>0</v>
      </c>
      <c r="R211" s="22">
        <v>0</v>
      </c>
      <c r="S211" s="23"/>
      <c r="T211" s="23"/>
      <c r="U211" s="23"/>
      <c r="V211" s="23"/>
      <c r="W211" s="23"/>
      <c r="X211" s="23"/>
      <c r="Y211" s="23"/>
      <c r="Z211" s="23"/>
      <c r="AA211" s="23"/>
      <c r="AB211" s="23"/>
      <c r="AC211" s="23"/>
      <c r="AD211" s="23"/>
      <c r="AE211" s="23"/>
      <c r="AF211" s="23"/>
      <c r="AG211" s="22">
        <v>0</v>
      </c>
      <c r="AH211" s="22">
        <v>0</v>
      </c>
      <c r="AI211" s="22">
        <v>0</v>
      </c>
      <c r="AJ211" s="22">
        <v>0</v>
      </c>
      <c r="AK211" s="22">
        <v>0</v>
      </c>
      <c r="AL211" s="22">
        <v>0</v>
      </c>
      <c r="AM211" s="22">
        <v>0</v>
      </c>
      <c r="AN211" s="22">
        <v>0</v>
      </c>
      <c r="AO211" s="22">
        <v>0</v>
      </c>
      <c r="AP211" s="22">
        <v>0</v>
      </c>
      <c r="AQ211" s="22">
        <v>0</v>
      </c>
      <c r="AR211" s="22">
        <v>0</v>
      </c>
      <c r="AS211" s="22">
        <v>0</v>
      </c>
      <c r="AT211" s="22">
        <v>0</v>
      </c>
      <c r="AU211" s="22"/>
      <c r="AV211" s="22"/>
      <c r="AW211" s="22"/>
      <c r="AX211" s="22"/>
      <c r="AY211" s="22"/>
      <c r="AZ211" s="22"/>
      <c r="BA211" s="22"/>
      <c r="BB211" s="22"/>
      <c r="BC211" s="22"/>
      <c r="BD211" s="22"/>
      <c r="BE211" s="22"/>
      <c r="BF211" s="22"/>
      <c r="BG211" s="22"/>
      <c r="BH211" s="22"/>
    </row>
    <row r="212" spans="3:60" hidden="1">
      <c r="C212" s="21" t="s">
        <v>134</v>
      </c>
      <c r="D212" s="21" t="s">
        <v>113</v>
      </c>
      <c r="E212" s="22">
        <v>0</v>
      </c>
      <c r="F212" s="22">
        <v>0</v>
      </c>
      <c r="G212" s="22">
        <v>0</v>
      </c>
      <c r="H212" s="22">
        <v>0</v>
      </c>
      <c r="I212" s="22">
        <v>0</v>
      </c>
      <c r="J212" s="22">
        <v>0</v>
      </c>
      <c r="K212" s="22">
        <v>0</v>
      </c>
      <c r="L212" s="22">
        <v>0</v>
      </c>
      <c r="M212" s="22">
        <v>0</v>
      </c>
      <c r="N212" s="22">
        <v>0</v>
      </c>
      <c r="O212" s="22">
        <v>0</v>
      </c>
      <c r="P212" s="22">
        <v>0</v>
      </c>
      <c r="Q212" s="22">
        <v>0</v>
      </c>
      <c r="R212" s="22">
        <v>0</v>
      </c>
      <c r="S212" s="23"/>
      <c r="T212" s="23"/>
      <c r="U212" s="23"/>
      <c r="V212" s="23"/>
      <c r="W212" s="23"/>
      <c r="X212" s="23"/>
      <c r="Y212" s="23"/>
      <c r="Z212" s="23"/>
      <c r="AA212" s="23"/>
      <c r="AB212" s="23"/>
      <c r="AC212" s="23"/>
      <c r="AD212" s="23"/>
      <c r="AE212" s="23"/>
      <c r="AF212" s="23"/>
      <c r="AG212" s="22">
        <v>0</v>
      </c>
      <c r="AH212" s="22">
        <v>0</v>
      </c>
      <c r="AI212" s="22">
        <v>0</v>
      </c>
      <c r="AJ212" s="22">
        <v>0</v>
      </c>
      <c r="AK212" s="22">
        <v>0</v>
      </c>
      <c r="AL212" s="22">
        <v>0</v>
      </c>
      <c r="AM212" s="22">
        <v>0</v>
      </c>
      <c r="AN212" s="22">
        <v>0</v>
      </c>
      <c r="AO212" s="22">
        <v>0</v>
      </c>
      <c r="AP212" s="22">
        <v>0</v>
      </c>
      <c r="AQ212" s="22">
        <v>0</v>
      </c>
      <c r="AR212" s="22">
        <v>0</v>
      </c>
      <c r="AS212" s="22">
        <v>0</v>
      </c>
      <c r="AT212" s="22">
        <v>0</v>
      </c>
      <c r="AU212" s="22"/>
      <c r="AV212" s="22"/>
      <c r="AW212" s="22"/>
      <c r="AX212" s="22"/>
      <c r="AY212" s="22"/>
      <c r="AZ212" s="22"/>
      <c r="BA212" s="22"/>
      <c r="BB212" s="22"/>
      <c r="BC212" s="22"/>
      <c r="BD212" s="22"/>
      <c r="BE212" s="22"/>
      <c r="BF212" s="22"/>
      <c r="BG212" s="22"/>
      <c r="BH212" s="22"/>
    </row>
    <row r="213" spans="3:60" hidden="1">
      <c r="C213" s="21" t="s">
        <v>134</v>
      </c>
      <c r="D213" s="21" t="s">
        <v>114</v>
      </c>
      <c r="E213" s="22">
        <v>155</v>
      </c>
      <c r="F213" s="22">
        <v>124</v>
      </c>
      <c r="G213" s="22">
        <v>176</v>
      </c>
      <c r="H213" s="22">
        <v>158</v>
      </c>
      <c r="I213" s="22">
        <v>122</v>
      </c>
      <c r="J213" s="22">
        <v>104</v>
      </c>
      <c r="K213" s="22">
        <v>100</v>
      </c>
      <c r="L213" s="22">
        <v>120</v>
      </c>
      <c r="M213" s="22">
        <v>155</v>
      </c>
      <c r="N213" s="22">
        <v>155</v>
      </c>
      <c r="O213" s="22">
        <v>160</v>
      </c>
      <c r="P213" s="22">
        <v>175</v>
      </c>
      <c r="Q213" s="22">
        <v>175</v>
      </c>
      <c r="R213" s="22">
        <v>175</v>
      </c>
      <c r="S213" s="23">
        <v>40</v>
      </c>
      <c r="T213" s="23">
        <v>40</v>
      </c>
      <c r="U213" s="23">
        <v>40</v>
      </c>
      <c r="V213" s="23">
        <v>40</v>
      </c>
      <c r="W213" s="23">
        <v>40</v>
      </c>
      <c r="X213" s="23">
        <v>50</v>
      </c>
      <c r="Y213" s="23">
        <v>50</v>
      </c>
      <c r="Z213" s="23">
        <v>80</v>
      </c>
      <c r="AA213" s="23">
        <v>85</v>
      </c>
      <c r="AB213" s="23">
        <v>89</v>
      </c>
      <c r="AC213" s="23">
        <v>90</v>
      </c>
      <c r="AD213" s="23">
        <v>90</v>
      </c>
      <c r="AE213" s="23">
        <v>90</v>
      </c>
      <c r="AF213" s="23">
        <v>90</v>
      </c>
      <c r="AG213" s="22">
        <v>6200</v>
      </c>
      <c r="AH213" s="22">
        <v>4960</v>
      </c>
      <c r="AI213" s="22">
        <v>7040</v>
      </c>
      <c r="AJ213" s="22">
        <v>6320</v>
      </c>
      <c r="AK213" s="22">
        <v>4880</v>
      </c>
      <c r="AL213" s="22">
        <v>5200</v>
      </c>
      <c r="AM213" s="22">
        <v>5000</v>
      </c>
      <c r="AN213" s="22">
        <v>9600</v>
      </c>
      <c r="AO213" s="22">
        <v>13175</v>
      </c>
      <c r="AP213" s="22">
        <v>13795</v>
      </c>
      <c r="AQ213" s="22">
        <v>14400</v>
      </c>
      <c r="AR213" s="22">
        <v>15750</v>
      </c>
      <c r="AS213" s="22">
        <v>15750</v>
      </c>
      <c r="AT213" s="22">
        <v>15750</v>
      </c>
      <c r="AU213" s="22"/>
      <c r="AV213" s="22"/>
      <c r="AW213" s="22"/>
      <c r="AX213" s="22"/>
      <c r="AY213" s="22"/>
      <c r="AZ213" s="22"/>
      <c r="BA213" s="22"/>
      <c r="BB213" s="22"/>
      <c r="BC213" s="22"/>
      <c r="BD213" s="22"/>
      <c r="BE213" s="22"/>
      <c r="BF213" s="22"/>
      <c r="BG213" s="22"/>
      <c r="BH213" s="22"/>
    </row>
    <row r="214" spans="3:60" hidden="1">
      <c r="C214" s="21" t="s">
        <v>134</v>
      </c>
      <c r="D214" s="21" t="s">
        <v>115</v>
      </c>
      <c r="E214" s="22">
        <v>47</v>
      </c>
      <c r="F214" s="22">
        <v>51</v>
      </c>
      <c r="G214" s="22">
        <v>58</v>
      </c>
      <c r="H214" s="22">
        <v>52</v>
      </c>
      <c r="I214" s="22">
        <v>43</v>
      </c>
      <c r="J214" s="22">
        <v>36</v>
      </c>
      <c r="K214" s="22">
        <v>30</v>
      </c>
      <c r="L214" s="22">
        <v>30</v>
      </c>
      <c r="M214" s="22">
        <v>30</v>
      </c>
      <c r="N214" s="22">
        <v>30</v>
      </c>
      <c r="O214" s="22">
        <v>60</v>
      </c>
      <c r="P214" s="22">
        <v>60</v>
      </c>
      <c r="Q214" s="22">
        <v>60</v>
      </c>
      <c r="R214" s="22">
        <v>60</v>
      </c>
      <c r="S214" s="23">
        <v>30</v>
      </c>
      <c r="T214" s="23">
        <v>30</v>
      </c>
      <c r="U214" s="23">
        <v>30</v>
      </c>
      <c r="V214" s="23">
        <v>35</v>
      </c>
      <c r="W214" s="23">
        <v>40</v>
      </c>
      <c r="X214" s="23">
        <v>40</v>
      </c>
      <c r="Y214" s="23">
        <v>40</v>
      </c>
      <c r="Z214" s="23">
        <v>41</v>
      </c>
      <c r="AA214" s="23">
        <v>41</v>
      </c>
      <c r="AB214" s="23">
        <v>41</v>
      </c>
      <c r="AC214" s="23">
        <v>40</v>
      </c>
      <c r="AD214" s="23">
        <v>40</v>
      </c>
      <c r="AE214" s="23">
        <v>40</v>
      </c>
      <c r="AF214" s="23">
        <v>40</v>
      </c>
      <c r="AG214" s="22">
        <v>1410</v>
      </c>
      <c r="AH214" s="22">
        <v>1530</v>
      </c>
      <c r="AI214" s="22">
        <v>1740</v>
      </c>
      <c r="AJ214" s="22">
        <v>1820</v>
      </c>
      <c r="AK214" s="22">
        <v>1720</v>
      </c>
      <c r="AL214" s="22">
        <v>1440</v>
      </c>
      <c r="AM214" s="22">
        <v>1200</v>
      </c>
      <c r="AN214" s="22">
        <v>1230</v>
      </c>
      <c r="AO214" s="22">
        <v>1230</v>
      </c>
      <c r="AP214" s="22">
        <v>1230</v>
      </c>
      <c r="AQ214" s="22">
        <v>2400</v>
      </c>
      <c r="AR214" s="22">
        <v>2400</v>
      </c>
      <c r="AS214" s="22">
        <v>2400</v>
      </c>
      <c r="AT214" s="22">
        <v>2400</v>
      </c>
      <c r="AU214" s="22"/>
      <c r="AV214" s="22"/>
      <c r="AW214" s="22"/>
      <c r="AX214" s="22"/>
      <c r="AY214" s="22"/>
      <c r="AZ214" s="22"/>
      <c r="BA214" s="22"/>
      <c r="BB214" s="22"/>
      <c r="BC214" s="22"/>
      <c r="BD214" s="22"/>
      <c r="BE214" s="22"/>
      <c r="BF214" s="22"/>
      <c r="BG214" s="22"/>
      <c r="BH214" s="22"/>
    </row>
    <row r="215" spans="3:60" hidden="1">
      <c r="C215" s="21" t="s">
        <v>134</v>
      </c>
      <c r="D215" s="21" t="s">
        <v>116</v>
      </c>
      <c r="E215" s="22">
        <v>661</v>
      </c>
      <c r="F215" s="22">
        <v>766</v>
      </c>
      <c r="G215" s="22">
        <v>521</v>
      </c>
      <c r="H215" s="22">
        <v>467</v>
      </c>
      <c r="I215" s="22">
        <v>328</v>
      </c>
      <c r="J215" s="22">
        <v>314</v>
      </c>
      <c r="K215" s="22">
        <v>280</v>
      </c>
      <c r="L215" s="22">
        <v>290</v>
      </c>
      <c r="M215" s="22">
        <v>341</v>
      </c>
      <c r="N215" s="22">
        <v>341</v>
      </c>
      <c r="O215" s="22">
        <v>225</v>
      </c>
      <c r="P215" s="22">
        <v>225</v>
      </c>
      <c r="Q215" s="22">
        <v>225</v>
      </c>
      <c r="R215" s="22">
        <v>225</v>
      </c>
      <c r="S215" s="23"/>
      <c r="T215" s="23"/>
      <c r="U215" s="23"/>
      <c r="V215" s="23"/>
      <c r="W215" s="23"/>
      <c r="X215" s="23"/>
      <c r="Y215" s="23"/>
      <c r="Z215" s="23"/>
      <c r="AA215" s="23"/>
      <c r="AB215" s="23"/>
      <c r="AC215" s="23"/>
      <c r="AD215" s="23"/>
      <c r="AE215" s="23"/>
      <c r="AF215" s="23"/>
      <c r="AG215" s="22">
        <v>16524</v>
      </c>
      <c r="AH215" s="22">
        <v>20682</v>
      </c>
      <c r="AI215" s="22">
        <v>23966</v>
      </c>
      <c r="AJ215" s="22">
        <v>19614</v>
      </c>
      <c r="AK215" s="22">
        <v>13776</v>
      </c>
      <c r="AL215" s="22">
        <v>14130</v>
      </c>
      <c r="AM215" s="22">
        <v>14000</v>
      </c>
      <c r="AN215" s="22">
        <v>17400</v>
      </c>
      <c r="AO215" s="22">
        <v>23870</v>
      </c>
      <c r="AP215" s="22">
        <v>27280</v>
      </c>
      <c r="AQ215" s="22">
        <v>22750</v>
      </c>
      <c r="AR215" s="22">
        <v>22750</v>
      </c>
      <c r="AS215" s="22">
        <v>22750</v>
      </c>
      <c r="AT215" s="22">
        <v>22750</v>
      </c>
      <c r="AU215" s="22"/>
      <c r="AV215" s="22"/>
      <c r="AW215" s="22"/>
      <c r="AX215" s="22"/>
      <c r="AY215" s="22"/>
      <c r="AZ215" s="22"/>
      <c r="BA215" s="22"/>
      <c r="BB215" s="22"/>
      <c r="BC215" s="22"/>
      <c r="BD215" s="22"/>
      <c r="BE215" s="22"/>
      <c r="BF215" s="22"/>
      <c r="BG215" s="22"/>
      <c r="BH215" s="22"/>
    </row>
    <row r="216" spans="3:60" hidden="1">
      <c r="C216" s="21" t="s">
        <v>134</v>
      </c>
      <c r="D216" s="21" t="s">
        <v>117</v>
      </c>
      <c r="E216" s="22">
        <v>863</v>
      </c>
      <c r="F216" s="22">
        <v>941</v>
      </c>
      <c r="G216" s="22">
        <v>755</v>
      </c>
      <c r="H216" s="22">
        <v>677</v>
      </c>
      <c r="I216" s="22">
        <v>493</v>
      </c>
      <c r="J216" s="22">
        <v>454</v>
      </c>
      <c r="K216" s="22">
        <v>410</v>
      </c>
      <c r="L216" s="22">
        <v>440</v>
      </c>
      <c r="M216" s="22">
        <v>526</v>
      </c>
      <c r="N216" s="22">
        <v>526</v>
      </c>
      <c r="O216" s="22">
        <v>445</v>
      </c>
      <c r="P216" s="22">
        <v>460</v>
      </c>
      <c r="Q216" s="22">
        <v>460</v>
      </c>
      <c r="R216" s="22">
        <v>460</v>
      </c>
      <c r="S216" s="23"/>
      <c r="T216" s="23"/>
      <c r="U216" s="23"/>
      <c r="V216" s="23"/>
      <c r="W216" s="23"/>
      <c r="X216" s="23"/>
      <c r="Y216" s="23"/>
      <c r="Z216" s="23"/>
      <c r="AA216" s="23"/>
      <c r="AB216" s="23"/>
      <c r="AC216" s="23"/>
      <c r="AD216" s="23"/>
      <c r="AE216" s="23"/>
      <c r="AF216" s="23"/>
      <c r="AG216" s="22">
        <v>24134</v>
      </c>
      <c r="AH216" s="22">
        <v>27172</v>
      </c>
      <c r="AI216" s="22">
        <v>32746</v>
      </c>
      <c r="AJ216" s="22">
        <v>27754</v>
      </c>
      <c r="AK216" s="22">
        <v>20376</v>
      </c>
      <c r="AL216" s="22">
        <v>20770</v>
      </c>
      <c r="AM216" s="22">
        <v>20200</v>
      </c>
      <c r="AN216" s="22">
        <v>28230</v>
      </c>
      <c r="AO216" s="22">
        <v>38275</v>
      </c>
      <c r="AP216" s="22">
        <v>42305</v>
      </c>
      <c r="AQ216" s="22">
        <v>39550</v>
      </c>
      <c r="AR216" s="22">
        <v>40900</v>
      </c>
      <c r="AS216" s="22">
        <v>40900</v>
      </c>
      <c r="AT216" s="22">
        <v>40900</v>
      </c>
      <c r="AU216" s="22"/>
      <c r="AV216" s="22"/>
      <c r="AW216" s="22"/>
      <c r="AX216" s="22"/>
      <c r="AY216" s="22"/>
      <c r="AZ216" s="22"/>
      <c r="BA216" s="22"/>
      <c r="BB216" s="22"/>
      <c r="BC216" s="22"/>
      <c r="BD216" s="22"/>
      <c r="BE216" s="22"/>
      <c r="BF216" s="22"/>
      <c r="BG216" s="22"/>
      <c r="BH216" s="22"/>
    </row>
    <row r="217" spans="3:60" hidden="1">
      <c r="C217" s="21" t="s">
        <v>134</v>
      </c>
      <c r="D217" s="21" t="s">
        <v>118</v>
      </c>
      <c r="E217" s="22">
        <v>863</v>
      </c>
      <c r="F217" s="22">
        <v>941</v>
      </c>
      <c r="G217" s="22">
        <v>755</v>
      </c>
      <c r="H217" s="22">
        <v>677</v>
      </c>
      <c r="I217" s="22">
        <v>493</v>
      </c>
      <c r="J217" s="22">
        <v>454</v>
      </c>
      <c r="K217" s="22">
        <v>410</v>
      </c>
      <c r="L217" s="22">
        <v>440</v>
      </c>
      <c r="M217" s="22">
        <v>526</v>
      </c>
      <c r="N217" s="22">
        <v>526</v>
      </c>
      <c r="O217" s="22">
        <v>445</v>
      </c>
      <c r="P217" s="22">
        <v>460</v>
      </c>
      <c r="Q217" s="22">
        <v>460</v>
      </c>
      <c r="R217" s="22">
        <v>460</v>
      </c>
      <c r="S217" s="23"/>
      <c r="T217" s="23"/>
      <c r="U217" s="23"/>
      <c r="V217" s="23"/>
      <c r="W217" s="23"/>
      <c r="X217" s="23"/>
      <c r="Y217" s="23"/>
      <c r="Z217" s="23"/>
      <c r="AA217" s="23"/>
      <c r="AB217" s="23"/>
      <c r="AC217" s="23"/>
      <c r="AD217" s="23"/>
      <c r="AE217" s="23"/>
      <c r="AF217" s="23"/>
      <c r="AG217" s="22">
        <v>24134</v>
      </c>
      <c r="AH217" s="22">
        <v>27172</v>
      </c>
      <c r="AI217" s="22">
        <v>32746</v>
      </c>
      <c r="AJ217" s="22">
        <v>27754</v>
      </c>
      <c r="AK217" s="22">
        <v>20376</v>
      </c>
      <c r="AL217" s="22">
        <v>20770</v>
      </c>
      <c r="AM217" s="22">
        <v>20200</v>
      </c>
      <c r="AN217" s="22">
        <v>28230</v>
      </c>
      <c r="AO217" s="22">
        <v>38275</v>
      </c>
      <c r="AP217" s="22">
        <v>42305</v>
      </c>
      <c r="AQ217" s="22">
        <v>39550</v>
      </c>
      <c r="AR217" s="22">
        <v>40900</v>
      </c>
      <c r="AS217" s="22">
        <v>40900</v>
      </c>
      <c r="AT217" s="22">
        <v>40900</v>
      </c>
      <c r="AU217" s="22"/>
      <c r="AV217" s="22"/>
      <c r="AW217" s="22"/>
      <c r="AX217" s="22"/>
      <c r="AY217" s="22"/>
      <c r="AZ217" s="22"/>
      <c r="BA217" s="22"/>
      <c r="BB217" s="22"/>
      <c r="BC217" s="22"/>
      <c r="BD217" s="22"/>
      <c r="BE217" s="22"/>
      <c r="BF217" s="22"/>
      <c r="BG217" s="22"/>
      <c r="BH217" s="22"/>
    </row>
    <row r="218" spans="3:60" hidden="1">
      <c r="C218" s="21" t="s">
        <v>135</v>
      </c>
      <c r="D218" s="21" t="s">
        <v>107</v>
      </c>
      <c r="E218" s="22">
        <v>0</v>
      </c>
      <c r="F218" s="22">
        <v>0</v>
      </c>
      <c r="G218" s="22">
        <v>0</v>
      </c>
      <c r="H218" s="22">
        <v>0</v>
      </c>
      <c r="I218" s="22">
        <v>0</v>
      </c>
      <c r="J218" s="22">
        <v>0</v>
      </c>
      <c r="K218" s="22">
        <v>0</v>
      </c>
      <c r="L218" s="22">
        <v>0</v>
      </c>
      <c r="M218" s="22">
        <v>0</v>
      </c>
      <c r="N218" s="22">
        <v>0</v>
      </c>
      <c r="O218" s="22">
        <v>0</v>
      </c>
      <c r="P218" s="22">
        <v>0</v>
      </c>
      <c r="Q218" s="22">
        <v>0</v>
      </c>
      <c r="R218" s="22">
        <v>0</v>
      </c>
      <c r="S218" s="23"/>
      <c r="T218" s="23"/>
      <c r="U218" s="23"/>
      <c r="V218" s="23"/>
      <c r="W218" s="23"/>
      <c r="X218" s="23"/>
      <c r="Y218" s="23"/>
      <c r="Z218" s="23"/>
      <c r="AA218" s="23"/>
      <c r="AB218" s="23"/>
      <c r="AC218" s="23"/>
      <c r="AD218" s="23"/>
      <c r="AE218" s="23"/>
      <c r="AF218" s="23"/>
      <c r="AG218" s="22">
        <v>0</v>
      </c>
      <c r="AH218" s="22">
        <v>0</v>
      </c>
      <c r="AI218" s="22">
        <v>0</v>
      </c>
      <c r="AJ218" s="22">
        <v>0</v>
      </c>
      <c r="AK218" s="22">
        <v>0</v>
      </c>
      <c r="AL218" s="22">
        <v>0</v>
      </c>
      <c r="AM218" s="22">
        <v>0</v>
      </c>
      <c r="AN218" s="22">
        <v>0</v>
      </c>
      <c r="AO218" s="22">
        <v>0</v>
      </c>
      <c r="AP218" s="22">
        <v>0</v>
      </c>
      <c r="AQ218" s="22">
        <v>0</v>
      </c>
      <c r="AR218" s="22">
        <v>0</v>
      </c>
      <c r="AS218" s="22">
        <v>0</v>
      </c>
      <c r="AT218" s="22">
        <v>0</v>
      </c>
      <c r="AU218" s="22"/>
      <c r="AV218" s="22"/>
      <c r="AW218" s="22"/>
      <c r="AX218" s="22"/>
      <c r="AY218" s="22"/>
      <c r="AZ218" s="22"/>
      <c r="BA218" s="22"/>
      <c r="BB218" s="22"/>
      <c r="BC218" s="22"/>
      <c r="BD218" s="22"/>
      <c r="BE218" s="22"/>
      <c r="BF218" s="22"/>
      <c r="BG218" s="22"/>
      <c r="BH218" s="22"/>
    </row>
    <row r="219" spans="3:60" hidden="1">
      <c r="C219" s="21" t="s">
        <v>135</v>
      </c>
      <c r="D219" s="21" t="s">
        <v>108</v>
      </c>
      <c r="E219" s="22">
        <v>0</v>
      </c>
      <c r="F219" s="22">
        <v>0</v>
      </c>
      <c r="G219" s="22">
        <v>0</v>
      </c>
      <c r="H219" s="22">
        <v>0</v>
      </c>
      <c r="I219" s="22">
        <v>0</v>
      </c>
      <c r="J219" s="22">
        <v>0</v>
      </c>
      <c r="K219" s="22">
        <v>0</v>
      </c>
      <c r="L219" s="22">
        <v>0</v>
      </c>
      <c r="M219" s="22">
        <v>0</v>
      </c>
      <c r="N219" s="22">
        <v>0</v>
      </c>
      <c r="O219" s="22">
        <v>0</v>
      </c>
      <c r="P219" s="22">
        <v>0</v>
      </c>
      <c r="Q219" s="22">
        <v>0</v>
      </c>
      <c r="R219" s="22">
        <v>0</v>
      </c>
      <c r="S219" s="23"/>
      <c r="T219" s="23"/>
      <c r="U219" s="23"/>
      <c r="V219" s="23"/>
      <c r="W219" s="23"/>
      <c r="X219" s="23"/>
      <c r="Y219" s="23"/>
      <c r="Z219" s="23"/>
      <c r="AA219" s="23"/>
      <c r="AB219" s="23"/>
      <c r="AC219" s="23"/>
      <c r="AD219" s="23"/>
      <c r="AE219" s="23"/>
      <c r="AF219" s="23"/>
      <c r="AG219" s="22">
        <v>0</v>
      </c>
      <c r="AH219" s="22">
        <v>0</v>
      </c>
      <c r="AI219" s="22">
        <v>0</v>
      </c>
      <c r="AJ219" s="22">
        <v>0</v>
      </c>
      <c r="AK219" s="22">
        <v>0</v>
      </c>
      <c r="AL219" s="22">
        <v>0</v>
      </c>
      <c r="AM219" s="22">
        <v>0</v>
      </c>
      <c r="AN219" s="22">
        <v>0</v>
      </c>
      <c r="AO219" s="22">
        <v>0</v>
      </c>
      <c r="AP219" s="22">
        <v>0</v>
      </c>
      <c r="AQ219" s="22">
        <v>0</v>
      </c>
      <c r="AR219" s="22">
        <v>0</v>
      </c>
      <c r="AS219" s="22">
        <v>0</v>
      </c>
      <c r="AT219" s="22">
        <v>0</v>
      </c>
      <c r="AU219" s="22"/>
      <c r="AV219" s="22"/>
      <c r="AW219" s="22"/>
      <c r="AX219" s="22"/>
      <c r="AY219" s="22"/>
      <c r="AZ219" s="22"/>
      <c r="BA219" s="22"/>
      <c r="BB219" s="22"/>
      <c r="BC219" s="22"/>
      <c r="BD219" s="22"/>
      <c r="BE219" s="22"/>
      <c r="BF219" s="22"/>
      <c r="BG219" s="22"/>
      <c r="BH219" s="22"/>
    </row>
    <row r="220" spans="3:60" hidden="1">
      <c r="C220" s="21" t="s">
        <v>135</v>
      </c>
      <c r="D220" s="21" t="s">
        <v>109</v>
      </c>
      <c r="E220" s="22">
        <v>0</v>
      </c>
      <c r="F220" s="22">
        <v>0</v>
      </c>
      <c r="G220" s="22">
        <v>0</v>
      </c>
      <c r="H220" s="22">
        <v>0</v>
      </c>
      <c r="I220" s="22">
        <v>0</v>
      </c>
      <c r="J220" s="22">
        <v>0</v>
      </c>
      <c r="K220" s="22">
        <v>0</v>
      </c>
      <c r="L220" s="22">
        <v>0</v>
      </c>
      <c r="M220" s="22">
        <v>0</v>
      </c>
      <c r="N220" s="22">
        <v>0</v>
      </c>
      <c r="O220" s="22">
        <v>0</v>
      </c>
      <c r="P220" s="22">
        <v>0</v>
      </c>
      <c r="Q220" s="22">
        <v>0</v>
      </c>
      <c r="R220" s="22">
        <v>0</v>
      </c>
      <c r="S220" s="23"/>
      <c r="T220" s="23"/>
      <c r="U220" s="23"/>
      <c r="V220" s="23"/>
      <c r="W220" s="23"/>
      <c r="X220" s="23"/>
      <c r="Y220" s="23"/>
      <c r="Z220" s="23"/>
      <c r="AA220" s="23"/>
      <c r="AB220" s="23"/>
      <c r="AC220" s="23"/>
      <c r="AD220" s="23"/>
      <c r="AE220" s="23"/>
      <c r="AF220" s="23"/>
      <c r="AG220" s="22">
        <v>0</v>
      </c>
      <c r="AH220" s="22">
        <v>0</v>
      </c>
      <c r="AI220" s="22">
        <v>0</v>
      </c>
      <c r="AJ220" s="22">
        <v>0</v>
      </c>
      <c r="AK220" s="22">
        <v>0</v>
      </c>
      <c r="AL220" s="22">
        <v>0</v>
      </c>
      <c r="AM220" s="22">
        <v>0</v>
      </c>
      <c r="AN220" s="22">
        <v>0</v>
      </c>
      <c r="AO220" s="22">
        <v>0</v>
      </c>
      <c r="AP220" s="22">
        <v>0</v>
      </c>
      <c r="AQ220" s="22">
        <v>0</v>
      </c>
      <c r="AR220" s="22">
        <v>0</v>
      </c>
      <c r="AS220" s="22">
        <v>0</v>
      </c>
      <c r="AT220" s="22">
        <v>0</v>
      </c>
      <c r="AU220" s="22"/>
      <c r="AV220" s="22"/>
      <c r="AW220" s="22"/>
      <c r="AX220" s="22"/>
      <c r="AY220" s="22"/>
      <c r="AZ220" s="22"/>
      <c r="BA220" s="22"/>
      <c r="BB220" s="22"/>
      <c r="BC220" s="22"/>
      <c r="BD220" s="22"/>
      <c r="BE220" s="22"/>
      <c r="BF220" s="22"/>
      <c r="BG220" s="22"/>
      <c r="BH220" s="22"/>
    </row>
    <row r="221" spans="3:60" hidden="1">
      <c r="C221" s="21" t="s">
        <v>135</v>
      </c>
      <c r="D221" s="21" t="s">
        <v>110</v>
      </c>
      <c r="E221" s="22">
        <v>0</v>
      </c>
      <c r="F221" s="22">
        <v>0</v>
      </c>
      <c r="G221" s="22">
        <v>0</v>
      </c>
      <c r="H221" s="22">
        <v>0</v>
      </c>
      <c r="I221" s="22">
        <v>0</v>
      </c>
      <c r="J221" s="22">
        <v>0</v>
      </c>
      <c r="K221" s="22">
        <v>0</v>
      </c>
      <c r="L221" s="22">
        <v>0</v>
      </c>
      <c r="M221" s="22">
        <v>0</v>
      </c>
      <c r="N221" s="22">
        <v>0</v>
      </c>
      <c r="O221" s="22">
        <v>0</v>
      </c>
      <c r="P221" s="22">
        <v>0</v>
      </c>
      <c r="Q221" s="22">
        <v>0</v>
      </c>
      <c r="R221" s="22">
        <v>0</v>
      </c>
      <c r="S221" s="23"/>
      <c r="T221" s="23"/>
      <c r="U221" s="23"/>
      <c r="V221" s="23"/>
      <c r="W221" s="23"/>
      <c r="X221" s="23"/>
      <c r="Y221" s="23"/>
      <c r="Z221" s="23"/>
      <c r="AA221" s="23"/>
      <c r="AB221" s="23"/>
      <c r="AC221" s="23"/>
      <c r="AD221" s="23"/>
      <c r="AE221" s="23"/>
      <c r="AF221" s="23"/>
      <c r="AG221" s="22">
        <v>0</v>
      </c>
      <c r="AH221" s="22">
        <v>0</v>
      </c>
      <c r="AI221" s="22">
        <v>0</v>
      </c>
      <c r="AJ221" s="22">
        <v>0</v>
      </c>
      <c r="AK221" s="22">
        <v>0</v>
      </c>
      <c r="AL221" s="22">
        <v>0</v>
      </c>
      <c r="AM221" s="22">
        <v>0</v>
      </c>
      <c r="AN221" s="22">
        <v>0</v>
      </c>
      <c r="AO221" s="22">
        <v>0</v>
      </c>
      <c r="AP221" s="22">
        <v>0</v>
      </c>
      <c r="AQ221" s="22">
        <v>0</v>
      </c>
      <c r="AR221" s="22">
        <v>0</v>
      </c>
      <c r="AS221" s="22">
        <v>0</v>
      </c>
      <c r="AT221" s="22">
        <v>0</v>
      </c>
      <c r="AU221" s="22"/>
      <c r="AV221" s="22"/>
      <c r="AW221" s="22"/>
      <c r="AX221" s="22"/>
      <c r="AY221" s="22"/>
      <c r="AZ221" s="22"/>
      <c r="BA221" s="22"/>
      <c r="BB221" s="22"/>
      <c r="BC221" s="22"/>
      <c r="BD221" s="22"/>
      <c r="BE221" s="22"/>
      <c r="BF221" s="22"/>
      <c r="BG221" s="22"/>
      <c r="BH221" s="22"/>
    </row>
    <row r="222" spans="3:60" hidden="1">
      <c r="C222" s="21" t="s">
        <v>135</v>
      </c>
      <c r="D222" s="21" t="s">
        <v>111</v>
      </c>
      <c r="E222" s="22">
        <v>0</v>
      </c>
      <c r="F222" s="22">
        <v>0</v>
      </c>
      <c r="G222" s="22">
        <v>0</v>
      </c>
      <c r="H222" s="22">
        <v>0</v>
      </c>
      <c r="I222" s="22">
        <v>0</v>
      </c>
      <c r="J222" s="22">
        <v>0</v>
      </c>
      <c r="K222" s="22">
        <v>0</v>
      </c>
      <c r="L222" s="22">
        <v>0</v>
      </c>
      <c r="M222" s="22">
        <v>0</v>
      </c>
      <c r="N222" s="22">
        <v>0</v>
      </c>
      <c r="O222" s="22">
        <v>0</v>
      </c>
      <c r="P222" s="22">
        <v>0</v>
      </c>
      <c r="Q222" s="22">
        <v>0</v>
      </c>
      <c r="R222" s="22">
        <v>0</v>
      </c>
      <c r="S222" s="23"/>
      <c r="T222" s="23"/>
      <c r="U222" s="23"/>
      <c r="V222" s="23"/>
      <c r="W222" s="23"/>
      <c r="X222" s="23"/>
      <c r="Y222" s="23"/>
      <c r="Z222" s="23"/>
      <c r="AA222" s="23"/>
      <c r="AB222" s="23"/>
      <c r="AC222" s="23"/>
      <c r="AD222" s="23"/>
      <c r="AE222" s="23"/>
      <c r="AF222" s="23"/>
      <c r="AG222" s="22">
        <v>0</v>
      </c>
      <c r="AH222" s="22">
        <v>0</v>
      </c>
      <c r="AI222" s="22">
        <v>0</v>
      </c>
      <c r="AJ222" s="22">
        <v>0</v>
      </c>
      <c r="AK222" s="22">
        <v>0</v>
      </c>
      <c r="AL222" s="22">
        <v>0</v>
      </c>
      <c r="AM222" s="22">
        <v>0</v>
      </c>
      <c r="AN222" s="22">
        <v>0</v>
      </c>
      <c r="AO222" s="22">
        <v>0</v>
      </c>
      <c r="AP222" s="22">
        <v>0</v>
      </c>
      <c r="AQ222" s="22">
        <v>0</v>
      </c>
      <c r="AR222" s="22">
        <v>0</v>
      </c>
      <c r="AS222" s="22">
        <v>0</v>
      </c>
      <c r="AT222" s="22">
        <v>0</v>
      </c>
      <c r="AU222" s="22"/>
      <c r="AV222" s="22"/>
      <c r="AW222" s="22"/>
      <c r="AX222" s="22"/>
      <c r="AY222" s="22"/>
      <c r="AZ222" s="22"/>
      <c r="BA222" s="22"/>
      <c r="BB222" s="22"/>
      <c r="BC222" s="22"/>
      <c r="BD222" s="22"/>
      <c r="BE222" s="22"/>
      <c r="BF222" s="22"/>
      <c r="BG222" s="22"/>
      <c r="BH222" s="22"/>
    </row>
    <row r="223" spans="3:60" hidden="1">
      <c r="C223" s="21" t="s">
        <v>135</v>
      </c>
      <c r="D223" s="21" t="s">
        <v>112</v>
      </c>
      <c r="E223" s="22">
        <v>0</v>
      </c>
      <c r="F223" s="22">
        <v>0</v>
      </c>
      <c r="G223" s="22">
        <v>0</v>
      </c>
      <c r="H223" s="22">
        <v>0</v>
      </c>
      <c r="I223" s="22">
        <v>0</v>
      </c>
      <c r="J223" s="22">
        <v>0</v>
      </c>
      <c r="K223" s="22">
        <v>0</v>
      </c>
      <c r="L223" s="22">
        <v>0</v>
      </c>
      <c r="M223" s="22">
        <v>0</v>
      </c>
      <c r="N223" s="22">
        <v>0</v>
      </c>
      <c r="O223" s="22">
        <v>0</v>
      </c>
      <c r="P223" s="22">
        <v>0</v>
      </c>
      <c r="Q223" s="22">
        <v>0</v>
      </c>
      <c r="R223" s="22">
        <v>0</v>
      </c>
      <c r="S223" s="23"/>
      <c r="T223" s="23"/>
      <c r="U223" s="23"/>
      <c r="V223" s="23"/>
      <c r="W223" s="23"/>
      <c r="X223" s="23"/>
      <c r="Y223" s="23"/>
      <c r="Z223" s="23"/>
      <c r="AA223" s="23"/>
      <c r="AB223" s="23"/>
      <c r="AC223" s="23"/>
      <c r="AD223" s="23"/>
      <c r="AE223" s="23"/>
      <c r="AF223" s="23"/>
      <c r="AG223" s="22">
        <v>0</v>
      </c>
      <c r="AH223" s="22">
        <v>0</v>
      </c>
      <c r="AI223" s="22">
        <v>0</v>
      </c>
      <c r="AJ223" s="22">
        <v>0</v>
      </c>
      <c r="AK223" s="22">
        <v>0</v>
      </c>
      <c r="AL223" s="22">
        <v>0</v>
      </c>
      <c r="AM223" s="22">
        <v>0</v>
      </c>
      <c r="AN223" s="22">
        <v>0</v>
      </c>
      <c r="AO223" s="22">
        <v>0</v>
      </c>
      <c r="AP223" s="22">
        <v>0</v>
      </c>
      <c r="AQ223" s="22">
        <v>0</v>
      </c>
      <c r="AR223" s="22">
        <v>0</v>
      </c>
      <c r="AS223" s="22">
        <v>0</v>
      </c>
      <c r="AT223" s="22">
        <v>0</v>
      </c>
      <c r="AU223" s="22"/>
      <c r="AV223" s="22"/>
      <c r="AW223" s="22"/>
      <c r="AX223" s="22"/>
      <c r="AY223" s="22"/>
      <c r="AZ223" s="22"/>
      <c r="BA223" s="22"/>
      <c r="BB223" s="22"/>
      <c r="BC223" s="22"/>
      <c r="BD223" s="22"/>
      <c r="BE223" s="22"/>
      <c r="BF223" s="22"/>
      <c r="BG223" s="22"/>
      <c r="BH223" s="22"/>
    </row>
    <row r="224" spans="3:60" hidden="1">
      <c r="C224" s="21" t="s">
        <v>135</v>
      </c>
      <c r="D224" s="21" t="s">
        <v>113</v>
      </c>
      <c r="E224" s="22">
        <v>0</v>
      </c>
      <c r="F224" s="22">
        <v>0</v>
      </c>
      <c r="G224" s="22">
        <v>0</v>
      </c>
      <c r="H224" s="22">
        <v>0</v>
      </c>
      <c r="I224" s="22">
        <v>0</v>
      </c>
      <c r="J224" s="22">
        <v>0</v>
      </c>
      <c r="K224" s="22">
        <v>0</v>
      </c>
      <c r="L224" s="22">
        <v>0</v>
      </c>
      <c r="M224" s="22">
        <v>0</v>
      </c>
      <c r="N224" s="22">
        <v>0</v>
      </c>
      <c r="O224" s="22">
        <v>0</v>
      </c>
      <c r="P224" s="22">
        <v>0</v>
      </c>
      <c r="Q224" s="22">
        <v>0</v>
      </c>
      <c r="R224" s="22">
        <v>0</v>
      </c>
      <c r="S224" s="23"/>
      <c r="T224" s="23"/>
      <c r="U224" s="23"/>
      <c r="V224" s="23"/>
      <c r="W224" s="23"/>
      <c r="X224" s="23"/>
      <c r="Y224" s="23"/>
      <c r="Z224" s="23"/>
      <c r="AA224" s="23"/>
      <c r="AB224" s="23"/>
      <c r="AC224" s="23"/>
      <c r="AD224" s="23"/>
      <c r="AE224" s="23"/>
      <c r="AF224" s="23"/>
      <c r="AG224" s="22">
        <v>0</v>
      </c>
      <c r="AH224" s="22">
        <v>0</v>
      </c>
      <c r="AI224" s="22">
        <v>0</v>
      </c>
      <c r="AJ224" s="22">
        <v>0</v>
      </c>
      <c r="AK224" s="22">
        <v>0</v>
      </c>
      <c r="AL224" s="22">
        <v>0</v>
      </c>
      <c r="AM224" s="22">
        <v>0</v>
      </c>
      <c r="AN224" s="22">
        <v>0</v>
      </c>
      <c r="AO224" s="22">
        <v>0</v>
      </c>
      <c r="AP224" s="22">
        <v>0</v>
      </c>
      <c r="AQ224" s="22">
        <v>0</v>
      </c>
      <c r="AR224" s="22">
        <v>0</v>
      </c>
      <c r="AS224" s="22">
        <v>0</v>
      </c>
      <c r="AT224" s="22">
        <v>0</v>
      </c>
      <c r="AU224" s="22"/>
      <c r="AV224" s="22"/>
      <c r="AW224" s="22"/>
      <c r="AX224" s="22"/>
      <c r="AY224" s="22"/>
      <c r="AZ224" s="22"/>
      <c r="BA224" s="22"/>
      <c r="BB224" s="22"/>
      <c r="BC224" s="22"/>
      <c r="BD224" s="22"/>
      <c r="BE224" s="22"/>
      <c r="BF224" s="22"/>
      <c r="BG224" s="22"/>
      <c r="BH224" s="22"/>
    </row>
    <row r="225" spans="3:60" hidden="1">
      <c r="C225" s="21" t="s">
        <v>135</v>
      </c>
      <c r="D225" s="21" t="s">
        <v>114</v>
      </c>
      <c r="E225" s="22">
        <v>227</v>
      </c>
      <c r="F225" s="22">
        <v>241</v>
      </c>
      <c r="G225" s="22">
        <v>282</v>
      </c>
      <c r="H225" s="22">
        <v>272</v>
      </c>
      <c r="I225" s="22">
        <v>273</v>
      </c>
      <c r="J225" s="22">
        <v>554</v>
      </c>
      <c r="K225" s="22">
        <v>425</v>
      </c>
      <c r="L225" s="22">
        <v>456</v>
      </c>
      <c r="M225" s="22">
        <v>426</v>
      </c>
      <c r="N225" s="22">
        <v>437</v>
      </c>
      <c r="O225" s="22">
        <v>508</v>
      </c>
      <c r="P225" s="22">
        <v>508</v>
      </c>
      <c r="Q225" s="22">
        <v>500</v>
      </c>
      <c r="R225" s="22">
        <v>500</v>
      </c>
      <c r="S225" s="23">
        <v>73</v>
      </c>
      <c r="T225" s="23">
        <v>73</v>
      </c>
      <c r="U225" s="23">
        <v>73</v>
      </c>
      <c r="V225" s="23">
        <v>73</v>
      </c>
      <c r="W225" s="23">
        <v>73</v>
      </c>
      <c r="X225" s="23">
        <v>70</v>
      </c>
      <c r="Y225" s="23">
        <v>62.5</v>
      </c>
      <c r="Z225" s="23">
        <v>62.5</v>
      </c>
      <c r="AA225" s="23">
        <v>64</v>
      </c>
      <c r="AB225" s="23">
        <v>61.54</v>
      </c>
      <c r="AC225" s="23">
        <v>59.06</v>
      </c>
      <c r="AD225" s="23">
        <v>59.06</v>
      </c>
      <c r="AE225" s="23">
        <v>54</v>
      </c>
      <c r="AF225" s="23">
        <v>50</v>
      </c>
      <c r="AG225" s="22">
        <v>16571</v>
      </c>
      <c r="AH225" s="22">
        <v>17593</v>
      </c>
      <c r="AI225" s="22">
        <v>20586</v>
      </c>
      <c r="AJ225" s="22">
        <v>19856</v>
      </c>
      <c r="AK225" s="22">
        <v>19929</v>
      </c>
      <c r="AL225" s="22">
        <v>38780</v>
      </c>
      <c r="AM225" s="22">
        <v>26562</v>
      </c>
      <c r="AN225" s="22">
        <v>28500</v>
      </c>
      <c r="AO225" s="22">
        <v>27264</v>
      </c>
      <c r="AP225" s="22">
        <v>26892</v>
      </c>
      <c r="AQ225" s="22">
        <v>30000</v>
      </c>
      <c r="AR225" s="22">
        <v>30000</v>
      </c>
      <c r="AS225" s="22">
        <v>27000</v>
      </c>
      <c r="AT225" s="22">
        <v>25000</v>
      </c>
      <c r="AU225" s="22"/>
      <c r="AV225" s="22"/>
      <c r="AW225" s="22"/>
      <c r="AX225" s="22"/>
      <c r="AY225" s="22"/>
      <c r="AZ225" s="22"/>
      <c r="BA225" s="22"/>
      <c r="BB225" s="22"/>
      <c r="BC225" s="22"/>
      <c r="BD225" s="22"/>
      <c r="BE225" s="22"/>
      <c r="BF225" s="22"/>
      <c r="BG225" s="22"/>
      <c r="BH225" s="22"/>
    </row>
    <row r="226" spans="3:60" hidden="1">
      <c r="C226" s="21" t="s">
        <v>135</v>
      </c>
      <c r="D226" s="21" t="s">
        <v>115</v>
      </c>
      <c r="E226" s="22">
        <v>4089</v>
      </c>
      <c r="F226" s="22">
        <v>4050</v>
      </c>
      <c r="G226" s="22">
        <v>4400</v>
      </c>
      <c r="H226" s="22">
        <v>4550</v>
      </c>
      <c r="I226" s="22">
        <v>4570</v>
      </c>
      <c r="J226" s="22">
        <v>4300</v>
      </c>
      <c r="K226" s="22">
        <v>3650</v>
      </c>
      <c r="L226" s="22">
        <v>3370</v>
      </c>
      <c r="M226" s="22">
        <v>3300</v>
      </c>
      <c r="N226" s="22">
        <v>3000</v>
      </c>
      <c r="O226" s="22">
        <v>3000</v>
      </c>
      <c r="P226" s="22">
        <v>3000</v>
      </c>
      <c r="Q226" s="22">
        <v>3200</v>
      </c>
      <c r="R226" s="22">
        <v>3300</v>
      </c>
      <c r="S226" s="23">
        <v>52</v>
      </c>
      <c r="T226" s="23">
        <v>52</v>
      </c>
      <c r="U226" s="23">
        <v>52</v>
      </c>
      <c r="V226" s="23">
        <v>52</v>
      </c>
      <c r="W226" s="23">
        <v>52</v>
      </c>
      <c r="X226" s="23">
        <v>55</v>
      </c>
      <c r="Y226" s="23">
        <v>52</v>
      </c>
      <c r="Z226" s="23">
        <v>50</v>
      </c>
      <c r="AA226" s="23">
        <v>49.18</v>
      </c>
      <c r="AB226" s="23">
        <v>48.78</v>
      </c>
      <c r="AC226" s="23">
        <v>60</v>
      </c>
      <c r="AD226" s="23">
        <v>60</v>
      </c>
      <c r="AE226" s="23">
        <v>50</v>
      </c>
      <c r="AF226" s="23">
        <v>40</v>
      </c>
      <c r="AG226" s="22">
        <v>212628</v>
      </c>
      <c r="AH226" s="22">
        <v>210600</v>
      </c>
      <c r="AI226" s="22">
        <v>228800</v>
      </c>
      <c r="AJ226" s="22">
        <v>236600</v>
      </c>
      <c r="AK226" s="22">
        <v>237640</v>
      </c>
      <c r="AL226" s="22">
        <v>236500</v>
      </c>
      <c r="AM226" s="22">
        <v>189800</v>
      </c>
      <c r="AN226" s="22">
        <v>168500</v>
      </c>
      <c r="AO226" s="22">
        <v>162295</v>
      </c>
      <c r="AP226" s="22">
        <v>146341</v>
      </c>
      <c r="AQ226" s="22">
        <v>180000</v>
      </c>
      <c r="AR226" s="22">
        <v>180000</v>
      </c>
      <c r="AS226" s="22">
        <v>160000</v>
      </c>
      <c r="AT226" s="22">
        <v>132000</v>
      </c>
      <c r="AU226" s="22"/>
      <c r="AV226" s="22"/>
      <c r="AW226" s="22"/>
      <c r="AX226" s="22"/>
      <c r="AY226" s="22"/>
      <c r="AZ226" s="22"/>
      <c r="BA226" s="22"/>
      <c r="BB226" s="22"/>
      <c r="BC226" s="22"/>
      <c r="BD226" s="22"/>
      <c r="BE226" s="22"/>
      <c r="BF226" s="22"/>
      <c r="BG226" s="22"/>
      <c r="BH226" s="22"/>
    </row>
    <row r="227" spans="3:60" hidden="1">
      <c r="C227" s="21" t="s">
        <v>135</v>
      </c>
      <c r="D227" s="21" t="s">
        <v>116</v>
      </c>
      <c r="E227" s="22">
        <v>774</v>
      </c>
      <c r="F227" s="22">
        <v>985</v>
      </c>
      <c r="G227" s="22">
        <v>870</v>
      </c>
      <c r="H227" s="22">
        <v>456</v>
      </c>
      <c r="I227" s="22">
        <v>491</v>
      </c>
      <c r="J227" s="22">
        <v>426</v>
      </c>
      <c r="K227" s="22">
        <v>211</v>
      </c>
      <c r="L227" s="22">
        <v>236</v>
      </c>
      <c r="M227" s="22">
        <v>382</v>
      </c>
      <c r="N227" s="22">
        <v>387</v>
      </c>
      <c r="O227" s="22">
        <v>452</v>
      </c>
      <c r="P227" s="22">
        <v>452</v>
      </c>
      <c r="Q227" s="22">
        <v>450</v>
      </c>
      <c r="R227" s="22">
        <v>450</v>
      </c>
      <c r="S227" s="23"/>
      <c r="T227" s="23"/>
      <c r="U227" s="23"/>
      <c r="V227" s="23"/>
      <c r="W227" s="23"/>
      <c r="X227" s="23"/>
      <c r="Y227" s="23"/>
      <c r="Z227" s="23"/>
      <c r="AA227" s="23"/>
      <c r="AB227" s="23"/>
      <c r="AC227" s="23"/>
      <c r="AD227" s="23"/>
      <c r="AE227" s="23"/>
      <c r="AF227" s="23"/>
      <c r="AG227" s="22">
        <v>64250</v>
      </c>
      <c r="AH227" s="22">
        <v>94560</v>
      </c>
      <c r="AI227" s="22">
        <v>58000</v>
      </c>
      <c r="AJ227" s="22">
        <v>43320</v>
      </c>
      <c r="AK227" s="22">
        <v>46645</v>
      </c>
      <c r="AL227" s="22">
        <v>29820</v>
      </c>
      <c r="AM227" s="22">
        <v>14770</v>
      </c>
      <c r="AN227" s="22">
        <v>16520</v>
      </c>
      <c r="AO227" s="22">
        <v>18336</v>
      </c>
      <c r="AP227" s="22">
        <v>17862</v>
      </c>
      <c r="AQ227" s="22">
        <v>20000</v>
      </c>
      <c r="AR227" s="22">
        <v>20000</v>
      </c>
      <c r="AS227" s="22">
        <v>18000</v>
      </c>
      <c r="AT227" s="22">
        <v>16000</v>
      </c>
      <c r="AU227" s="22"/>
      <c r="AV227" s="22"/>
      <c r="AW227" s="22"/>
      <c r="AX227" s="22"/>
      <c r="AY227" s="22"/>
      <c r="AZ227" s="22"/>
      <c r="BA227" s="22"/>
      <c r="BB227" s="22"/>
      <c r="BC227" s="22"/>
      <c r="BD227" s="22"/>
      <c r="BE227" s="22"/>
      <c r="BF227" s="22"/>
      <c r="BG227" s="22"/>
      <c r="BH227" s="22"/>
    </row>
    <row r="228" spans="3:60" hidden="1">
      <c r="C228" s="21" t="s">
        <v>135</v>
      </c>
      <c r="D228" s="21" t="s">
        <v>117</v>
      </c>
      <c r="E228" s="22">
        <v>5090</v>
      </c>
      <c r="F228" s="22">
        <v>5276</v>
      </c>
      <c r="G228" s="22">
        <v>5552</v>
      </c>
      <c r="H228" s="22">
        <v>5278</v>
      </c>
      <c r="I228" s="22">
        <v>5334</v>
      </c>
      <c r="J228" s="22">
        <v>5280</v>
      </c>
      <c r="K228" s="22">
        <v>4286</v>
      </c>
      <c r="L228" s="22">
        <v>4062</v>
      </c>
      <c r="M228" s="22">
        <v>4108</v>
      </c>
      <c r="N228" s="22">
        <v>3824</v>
      </c>
      <c r="O228" s="22">
        <v>3960</v>
      </c>
      <c r="P228" s="22">
        <v>3960</v>
      </c>
      <c r="Q228" s="22">
        <v>4150</v>
      </c>
      <c r="R228" s="22">
        <v>4250</v>
      </c>
      <c r="S228" s="23"/>
      <c r="T228" s="23"/>
      <c r="U228" s="23"/>
      <c r="V228" s="23"/>
      <c r="W228" s="23"/>
      <c r="X228" s="23"/>
      <c r="Y228" s="23"/>
      <c r="Z228" s="23"/>
      <c r="AA228" s="23"/>
      <c r="AB228" s="23"/>
      <c r="AC228" s="23"/>
      <c r="AD228" s="23"/>
      <c r="AE228" s="23"/>
      <c r="AF228" s="23"/>
      <c r="AG228" s="22">
        <v>293449</v>
      </c>
      <c r="AH228" s="22">
        <v>322753</v>
      </c>
      <c r="AI228" s="22">
        <v>307386</v>
      </c>
      <c r="AJ228" s="22">
        <v>299776</v>
      </c>
      <c r="AK228" s="22">
        <v>304214</v>
      </c>
      <c r="AL228" s="22">
        <v>305100</v>
      </c>
      <c r="AM228" s="22">
        <v>231132</v>
      </c>
      <c r="AN228" s="22">
        <v>213520</v>
      </c>
      <c r="AO228" s="22">
        <v>207895</v>
      </c>
      <c r="AP228" s="22">
        <v>191095</v>
      </c>
      <c r="AQ228" s="22">
        <v>230000</v>
      </c>
      <c r="AR228" s="22">
        <v>230000</v>
      </c>
      <c r="AS228" s="22">
        <v>205000</v>
      </c>
      <c r="AT228" s="22">
        <v>173000</v>
      </c>
      <c r="AU228" s="22"/>
      <c r="AV228" s="22"/>
      <c r="AW228" s="22"/>
      <c r="AX228" s="22"/>
      <c r="AY228" s="22"/>
      <c r="AZ228" s="22"/>
      <c r="BA228" s="22"/>
      <c r="BB228" s="22"/>
      <c r="BC228" s="22"/>
      <c r="BD228" s="22"/>
      <c r="BE228" s="22"/>
      <c r="BF228" s="22"/>
      <c r="BG228" s="22"/>
      <c r="BH228" s="22"/>
    </row>
    <row r="229" spans="3:60" hidden="1">
      <c r="C229" s="21" t="s">
        <v>135</v>
      </c>
      <c r="D229" s="21" t="s">
        <v>118</v>
      </c>
      <c r="E229" s="22">
        <v>5090</v>
      </c>
      <c r="F229" s="22">
        <v>5276</v>
      </c>
      <c r="G229" s="22">
        <v>5552</v>
      </c>
      <c r="H229" s="22">
        <v>5278</v>
      </c>
      <c r="I229" s="22">
        <v>5334</v>
      </c>
      <c r="J229" s="22">
        <v>5280</v>
      </c>
      <c r="K229" s="22">
        <v>4286</v>
      </c>
      <c r="L229" s="22">
        <v>4062</v>
      </c>
      <c r="M229" s="22">
        <v>4108</v>
      </c>
      <c r="N229" s="22">
        <v>3824</v>
      </c>
      <c r="O229" s="22">
        <v>3960</v>
      </c>
      <c r="P229" s="22">
        <v>3960</v>
      </c>
      <c r="Q229" s="22">
        <v>4150</v>
      </c>
      <c r="R229" s="22">
        <v>4250</v>
      </c>
      <c r="S229" s="23"/>
      <c r="T229" s="23"/>
      <c r="U229" s="23"/>
      <c r="V229" s="23"/>
      <c r="W229" s="23"/>
      <c r="X229" s="23"/>
      <c r="Y229" s="23"/>
      <c r="Z229" s="23"/>
      <c r="AA229" s="23"/>
      <c r="AB229" s="23"/>
      <c r="AC229" s="23"/>
      <c r="AD229" s="23"/>
      <c r="AE229" s="23"/>
      <c r="AF229" s="23"/>
      <c r="AG229" s="22">
        <v>293449</v>
      </c>
      <c r="AH229" s="22">
        <v>322753</v>
      </c>
      <c r="AI229" s="22">
        <v>307386</v>
      </c>
      <c r="AJ229" s="22">
        <v>299776</v>
      </c>
      <c r="AK229" s="22">
        <v>304214</v>
      </c>
      <c r="AL229" s="22">
        <v>305100</v>
      </c>
      <c r="AM229" s="22">
        <v>231132</v>
      </c>
      <c r="AN229" s="22">
        <v>213520</v>
      </c>
      <c r="AO229" s="22">
        <v>207895</v>
      </c>
      <c r="AP229" s="22">
        <v>191095</v>
      </c>
      <c r="AQ229" s="22">
        <v>230000</v>
      </c>
      <c r="AR229" s="22">
        <v>230000</v>
      </c>
      <c r="AS229" s="22">
        <v>205000</v>
      </c>
      <c r="AT229" s="22">
        <v>173000</v>
      </c>
      <c r="AU229" s="22"/>
      <c r="AV229" s="22"/>
      <c r="AW229" s="22"/>
      <c r="AX229" s="22"/>
      <c r="AY229" s="22"/>
      <c r="AZ229" s="22"/>
      <c r="BA229" s="22"/>
      <c r="BB229" s="22"/>
      <c r="BC229" s="22"/>
      <c r="BD229" s="22"/>
      <c r="BE229" s="22"/>
      <c r="BF229" s="22"/>
      <c r="BG229" s="22"/>
      <c r="BH229" s="22"/>
    </row>
    <row r="230" spans="3:60" hidden="1">
      <c r="C230" s="21" t="s">
        <v>136</v>
      </c>
      <c r="D230" s="21" t="s">
        <v>107</v>
      </c>
      <c r="E230" s="22">
        <v>0</v>
      </c>
      <c r="F230" s="22">
        <v>0</v>
      </c>
      <c r="G230" s="22">
        <v>0</v>
      </c>
      <c r="H230" s="22">
        <v>0</v>
      </c>
      <c r="I230" s="22">
        <v>0</v>
      </c>
      <c r="J230" s="22">
        <v>0</v>
      </c>
      <c r="K230" s="22">
        <v>0</v>
      </c>
      <c r="L230" s="22">
        <v>0</v>
      </c>
      <c r="M230" s="22">
        <v>0</v>
      </c>
      <c r="N230" s="22">
        <v>0</v>
      </c>
      <c r="O230" s="22">
        <v>0</v>
      </c>
      <c r="P230" s="22">
        <v>0</v>
      </c>
      <c r="Q230" s="22">
        <v>0</v>
      </c>
      <c r="R230" s="22">
        <v>0</v>
      </c>
      <c r="S230" s="23"/>
      <c r="T230" s="23"/>
      <c r="U230" s="23"/>
      <c r="V230" s="23"/>
      <c r="W230" s="23"/>
      <c r="X230" s="23"/>
      <c r="Y230" s="23"/>
      <c r="Z230" s="23"/>
      <c r="AA230" s="23"/>
      <c r="AB230" s="23"/>
      <c r="AC230" s="23"/>
      <c r="AD230" s="23"/>
      <c r="AE230" s="23"/>
      <c r="AF230" s="23"/>
      <c r="AG230" s="22">
        <v>0</v>
      </c>
      <c r="AH230" s="22">
        <v>0</v>
      </c>
      <c r="AI230" s="22">
        <v>0</v>
      </c>
      <c r="AJ230" s="22">
        <v>0</v>
      </c>
      <c r="AK230" s="22">
        <v>0</v>
      </c>
      <c r="AL230" s="22">
        <v>0</v>
      </c>
      <c r="AM230" s="22">
        <v>0</v>
      </c>
      <c r="AN230" s="22">
        <v>0</v>
      </c>
      <c r="AO230" s="22">
        <v>0</v>
      </c>
      <c r="AP230" s="22">
        <v>0</v>
      </c>
      <c r="AQ230" s="22">
        <v>0</v>
      </c>
      <c r="AR230" s="22">
        <v>0</v>
      </c>
      <c r="AS230" s="22">
        <v>0</v>
      </c>
      <c r="AT230" s="22">
        <v>0</v>
      </c>
      <c r="AU230" s="22"/>
      <c r="AV230" s="22"/>
      <c r="AW230" s="22"/>
      <c r="AX230" s="22"/>
      <c r="AY230" s="22"/>
      <c r="AZ230" s="22"/>
      <c r="BA230" s="22"/>
      <c r="BB230" s="22"/>
      <c r="BC230" s="22"/>
      <c r="BD230" s="22"/>
      <c r="BE230" s="22"/>
      <c r="BF230" s="22"/>
      <c r="BG230" s="22"/>
      <c r="BH230" s="22"/>
    </row>
    <row r="231" spans="3:60" hidden="1">
      <c r="C231" s="21" t="s">
        <v>136</v>
      </c>
      <c r="D231" s="21" t="s">
        <v>108</v>
      </c>
      <c r="E231" s="22">
        <v>0</v>
      </c>
      <c r="F231" s="22">
        <v>0</v>
      </c>
      <c r="G231" s="22">
        <v>0</v>
      </c>
      <c r="H231" s="22">
        <v>0</v>
      </c>
      <c r="I231" s="22">
        <v>0</v>
      </c>
      <c r="J231" s="22">
        <v>0</v>
      </c>
      <c r="K231" s="22">
        <v>0</v>
      </c>
      <c r="L231" s="22">
        <v>0</v>
      </c>
      <c r="M231" s="22">
        <v>0</v>
      </c>
      <c r="N231" s="22">
        <v>0</v>
      </c>
      <c r="O231" s="22">
        <v>0</v>
      </c>
      <c r="P231" s="22">
        <v>0</v>
      </c>
      <c r="Q231" s="22">
        <v>0</v>
      </c>
      <c r="R231" s="22">
        <v>0</v>
      </c>
      <c r="S231" s="23"/>
      <c r="T231" s="23"/>
      <c r="U231" s="23"/>
      <c r="V231" s="23"/>
      <c r="W231" s="23"/>
      <c r="X231" s="23"/>
      <c r="Y231" s="23"/>
      <c r="Z231" s="23"/>
      <c r="AA231" s="23"/>
      <c r="AB231" s="23"/>
      <c r="AC231" s="23"/>
      <c r="AD231" s="23"/>
      <c r="AE231" s="23"/>
      <c r="AF231" s="23"/>
      <c r="AG231" s="22">
        <v>0</v>
      </c>
      <c r="AH231" s="22">
        <v>0</v>
      </c>
      <c r="AI231" s="22">
        <v>0</v>
      </c>
      <c r="AJ231" s="22">
        <v>0</v>
      </c>
      <c r="AK231" s="22">
        <v>0</v>
      </c>
      <c r="AL231" s="22">
        <v>0</v>
      </c>
      <c r="AM231" s="22">
        <v>0</v>
      </c>
      <c r="AN231" s="22">
        <v>0</v>
      </c>
      <c r="AO231" s="22">
        <v>0</v>
      </c>
      <c r="AP231" s="22">
        <v>0</v>
      </c>
      <c r="AQ231" s="22">
        <v>0</v>
      </c>
      <c r="AR231" s="22">
        <v>0</v>
      </c>
      <c r="AS231" s="22">
        <v>0</v>
      </c>
      <c r="AT231" s="22">
        <v>0</v>
      </c>
      <c r="AU231" s="22"/>
      <c r="AV231" s="22"/>
      <c r="AW231" s="22"/>
      <c r="AX231" s="22"/>
      <c r="AY231" s="22"/>
      <c r="AZ231" s="22"/>
      <c r="BA231" s="22"/>
      <c r="BB231" s="22"/>
      <c r="BC231" s="22"/>
      <c r="BD231" s="22"/>
      <c r="BE231" s="22"/>
      <c r="BF231" s="22"/>
      <c r="BG231" s="22"/>
      <c r="BH231" s="22"/>
    </row>
    <row r="232" spans="3:60" hidden="1">
      <c r="C232" s="21" t="s">
        <v>136</v>
      </c>
      <c r="D232" s="21" t="s">
        <v>109</v>
      </c>
      <c r="E232" s="22">
        <v>0</v>
      </c>
      <c r="F232" s="22">
        <v>0</v>
      </c>
      <c r="G232" s="22">
        <v>0</v>
      </c>
      <c r="H232" s="22">
        <v>0</v>
      </c>
      <c r="I232" s="22">
        <v>0</v>
      </c>
      <c r="J232" s="22">
        <v>0</v>
      </c>
      <c r="K232" s="22">
        <v>0</v>
      </c>
      <c r="L232" s="22">
        <v>0</v>
      </c>
      <c r="M232" s="22">
        <v>0</v>
      </c>
      <c r="N232" s="22">
        <v>0</v>
      </c>
      <c r="O232" s="22">
        <v>0</v>
      </c>
      <c r="P232" s="22">
        <v>0</v>
      </c>
      <c r="Q232" s="22">
        <v>0</v>
      </c>
      <c r="R232" s="22">
        <v>0</v>
      </c>
      <c r="S232" s="23"/>
      <c r="T232" s="23"/>
      <c r="U232" s="23"/>
      <c r="V232" s="23"/>
      <c r="W232" s="23"/>
      <c r="X232" s="23"/>
      <c r="Y232" s="23"/>
      <c r="Z232" s="23"/>
      <c r="AA232" s="23"/>
      <c r="AB232" s="23"/>
      <c r="AC232" s="23"/>
      <c r="AD232" s="23"/>
      <c r="AE232" s="23"/>
      <c r="AF232" s="23"/>
      <c r="AG232" s="22">
        <v>0</v>
      </c>
      <c r="AH232" s="22">
        <v>0</v>
      </c>
      <c r="AI232" s="22">
        <v>0</v>
      </c>
      <c r="AJ232" s="22">
        <v>0</v>
      </c>
      <c r="AK232" s="22">
        <v>0</v>
      </c>
      <c r="AL232" s="22">
        <v>0</v>
      </c>
      <c r="AM232" s="22">
        <v>0</v>
      </c>
      <c r="AN232" s="22">
        <v>0</v>
      </c>
      <c r="AO232" s="22">
        <v>0</v>
      </c>
      <c r="AP232" s="22">
        <v>0</v>
      </c>
      <c r="AQ232" s="22">
        <v>0</v>
      </c>
      <c r="AR232" s="22">
        <v>0</v>
      </c>
      <c r="AS232" s="22">
        <v>0</v>
      </c>
      <c r="AT232" s="22">
        <v>0</v>
      </c>
      <c r="AU232" s="22"/>
      <c r="AV232" s="22"/>
      <c r="AW232" s="22"/>
      <c r="AX232" s="22"/>
      <c r="AY232" s="22"/>
      <c r="AZ232" s="22"/>
      <c r="BA232" s="22"/>
      <c r="BB232" s="22"/>
      <c r="BC232" s="22"/>
      <c r="BD232" s="22"/>
      <c r="BE232" s="22"/>
      <c r="BF232" s="22"/>
      <c r="BG232" s="22"/>
      <c r="BH232" s="22"/>
    </row>
    <row r="233" spans="3:60" hidden="1">
      <c r="C233" s="21" t="s">
        <v>136</v>
      </c>
      <c r="D233" s="21" t="s">
        <v>110</v>
      </c>
      <c r="E233" s="22">
        <v>0</v>
      </c>
      <c r="F233" s="22">
        <v>0</v>
      </c>
      <c r="G233" s="22">
        <v>0</v>
      </c>
      <c r="H233" s="22">
        <v>0</v>
      </c>
      <c r="I233" s="22">
        <v>0</v>
      </c>
      <c r="J233" s="22">
        <v>0</v>
      </c>
      <c r="K233" s="22">
        <v>0</v>
      </c>
      <c r="L233" s="22">
        <v>0</v>
      </c>
      <c r="M233" s="22">
        <v>0</v>
      </c>
      <c r="N233" s="22">
        <v>0</v>
      </c>
      <c r="O233" s="22">
        <v>0</v>
      </c>
      <c r="P233" s="22">
        <v>0</v>
      </c>
      <c r="Q233" s="22">
        <v>0</v>
      </c>
      <c r="R233" s="22">
        <v>0</v>
      </c>
      <c r="S233" s="23"/>
      <c r="T233" s="23"/>
      <c r="U233" s="23"/>
      <c r="V233" s="23"/>
      <c r="W233" s="23"/>
      <c r="X233" s="23"/>
      <c r="Y233" s="23"/>
      <c r="Z233" s="23"/>
      <c r="AA233" s="23"/>
      <c r="AB233" s="23"/>
      <c r="AC233" s="23"/>
      <c r="AD233" s="23"/>
      <c r="AE233" s="23"/>
      <c r="AF233" s="23"/>
      <c r="AG233" s="22">
        <v>0</v>
      </c>
      <c r="AH233" s="22">
        <v>0</v>
      </c>
      <c r="AI233" s="22">
        <v>0</v>
      </c>
      <c r="AJ233" s="22">
        <v>0</v>
      </c>
      <c r="AK233" s="22">
        <v>0</v>
      </c>
      <c r="AL233" s="22">
        <v>0</v>
      </c>
      <c r="AM233" s="22">
        <v>0</v>
      </c>
      <c r="AN233" s="22">
        <v>0</v>
      </c>
      <c r="AO233" s="22">
        <v>0</v>
      </c>
      <c r="AP233" s="22">
        <v>0</v>
      </c>
      <c r="AQ233" s="22">
        <v>0</v>
      </c>
      <c r="AR233" s="22">
        <v>0</v>
      </c>
      <c r="AS233" s="22">
        <v>0</v>
      </c>
      <c r="AT233" s="22">
        <v>0</v>
      </c>
      <c r="AU233" s="22"/>
      <c r="AV233" s="22"/>
      <c r="AW233" s="22"/>
      <c r="AX233" s="22"/>
      <c r="AY233" s="22"/>
      <c r="AZ233" s="22"/>
      <c r="BA233" s="22"/>
      <c r="BB233" s="22"/>
      <c r="BC233" s="22"/>
      <c r="BD233" s="22"/>
      <c r="BE233" s="22"/>
      <c r="BF233" s="22"/>
      <c r="BG233" s="22"/>
      <c r="BH233" s="22"/>
    </row>
    <row r="234" spans="3:60" hidden="1">
      <c r="C234" s="21" t="s">
        <v>136</v>
      </c>
      <c r="D234" s="21" t="s">
        <v>111</v>
      </c>
      <c r="E234" s="22">
        <v>183</v>
      </c>
      <c r="F234" s="22">
        <v>281</v>
      </c>
      <c r="G234" s="22">
        <v>287</v>
      </c>
      <c r="H234" s="22">
        <v>191</v>
      </c>
      <c r="I234" s="22">
        <v>197</v>
      </c>
      <c r="J234" s="22">
        <v>203</v>
      </c>
      <c r="K234" s="22">
        <v>209</v>
      </c>
      <c r="L234" s="22">
        <v>215</v>
      </c>
      <c r="M234" s="22">
        <v>220</v>
      </c>
      <c r="N234" s="22">
        <v>226</v>
      </c>
      <c r="O234" s="22">
        <v>232</v>
      </c>
      <c r="P234" s="22">
        <v>232</v>
      </c>
      <c r="Q234" s="22">
        <v>280</v>
      </c>
      <c r="R234" s="22">
        <v>252</v>
      </c>
      <c r="S234" s="23">
        <v>120</v>
      </c>
      <c r="T234" s="23">
        <v>120</v>
      </c>
      <c r="U234" s="23">
        <v>120</v>
      </c>
      <c r="V234" s="23">
        <v>120</v>
      </c>
      <c r="W234" s="23">
        <v>120</v>
      </c>
      <c r="X234" s="23">
        <v>120</v>
      </c>
      <c r="Y234" s="23">
        <v>120</v>
      </c>
      <c r="Z234" s="23">
        <v>120</v>
      </c>
      <c r="AA234" s="23">
        <v>84</v>
      </c>
      <c r="AB234" s="23">
        <v>120</v>
      </c>
      <c r="AC234" s="23">
        <v>120</v>
      </c>
      <c r="AD234" s="23">
        <v>120</v>
      </c>
      <c r="AE234" s="23">
        <v>102</v>
      </c>
      <c r="AF234" s="23">
        <v>99.43</v>
      </c>
      <c r="AG234" s="22">
        <v>21960</v>
      </c>
      <c r="AH234" s="22">
        <v>33720</v>
      </c>
      <c r="AI234" s="22">
        <v>34440</v>
      </c>
      <c r="AJ234" s="22">
        <v>22920</v>
      </c>
      <c r="AK234" s="22">
        <v>23640</v>
      </c>
      <c r="AL234" s="22">
        <v>24360</v>
      </c>
      <c r="AM234" s="22">
        <v>25080</v>
      </c>
      <c r="AN234" s="22">
        <v>25800</v>
      </c>
      <c r="AO234" s="22">
        <v>18480</v>
      </c>
      <c r="AP234" s="22">
        <v>27120</v>
      </c>
      <c r="AQ234" s="22">
        <v>27840</v>
      </c>
      <c r="AR234" s="22">
        <v>27840</v>
      </c>
      <c r="AS234" s="22">
        <v>28560</v>
      </c>
      <c r="AT234" s="22">
        <v>25056</v>
      </c>
      <c r="AU234" s="22"/>
      <c r="AV234" s="22"/>
      <c r="AW234" s="22"/>
      <c r="AX234" s="22"/>
      <c r="AY234" s="22"/>
      <c r="AZ234" s="22"/>
      <c r="BA234" s="22"/>
      <c r="BB234" s="22"/>
      <c r="BC234" s="22"/>
      <c r="BD234" s="22"/>
      <c r="BE234" s="22"/>
      <c r="BF234" s="22"/>
      <c r="BG234" s="22"/>
      <c r="BH234" s="22"/>
    </row>
    <row r="235" spans="3:60" hidden="1">
      <c r="C235" s="21" t="s">
        <v>136</v>
      </c>
      <c r="D235" s="21" t="s">
        <v>112</v>
      </c>
      <c r="E235" s="22">
        <v>183</v>
      </c>
      <c r="F235" s="22">
        <v>281</v>
      </c>
      <c r="G235" s="22">
        <v>287</v>
      </c>
      <c r="H235" s="22">
        <v>191</v>
      </c>
      <c r="I235" s="22">
        <v>197</v>
      </c>
      <c r="J235" s="22">
        <v>203</v>
      </c>
      <c r="K235" s="22">
        <v>209</v>
      </c>
      <c r="L235" s="22">
        <v>215</v>
      </c>
      <c r="M235" s="22">
        <v>220</v>
      </c>
      <c r="N235" s="22">
        <v>226</v>
      </c>
      <c r="O235" s="22">
        <v>232</v>
      </c>
      <c r="P235" s="22">
        <v>232</v>
      </c>
      <c r="Q235" s="22">
        <v>280</v>
      </c>
      <c r="R235" s="22">
        <v>252</v>
      </c>
      <c r="S235" s="23">
        <v>120</v>
      </c>
      <c r="T235" s="23">
        <v>120</v>
      </c>
      <c r="U235" s="23">
        <v>120</v>
      </c>
      <c r="V235" s="23">
        <v>120</v>
      </c>
      <c r="W235" s="23">
        <v>120</v>
      </c>
      <c r="X235" s="23">
        <v>120</v>
      </c>
      <c r="Y235" s="23">
        <v>120</v>
      </c>
      <c r="Z235" s="23">
        <v>120</v>
      </c>
      <c r="AA235" s="23">
        <v>84</v>
      </c>
      <c r="AB235" s="23">
        <v>120</v>
      </c>
      <c r="AC235" s="23">
        <v>120</v>
      </c>
      <c r="AD235" s="23">
        <v>120</v>
      </c>
      <c r="AE235" s="23">
        <v>102</v>
      </c>
      <c r="AF235" s="23">
        <v>99.43</v>
      </c>
      <c r="AG235" s="22">
        <v>21960</v>
      </c>
      <c r="AH235" s="22">
        <v>33720</v>
      </c>
      <c r="AI235" s="22">
        <v>34440</v>
      </c>
      <c r="AJ235" s="22">
        <v>22920</v>
      </c>
      <c r="AK235" s="22">
        <v>23640</v>
      </c>
      <c r="AL235" s="22">
        <v>24360</v>
      </c>
      <c r="AM235" s="22">
        <v>25080</v>
      </c>
      <c r="AN235" s="22">
        <v>25800</v>
      </c>
      <c r="AO235" s="22">
        <v>18480</v>
      </c>
      <c r="AP235" s="22">
        <v>27120</v>
      </c>
      <c r="AQ235" s="22">
        <v>27840</v>
      </c>
      <c r="AR235" s="22">
        <v>27840</v>
      </c>
      <c r="AS235" s="22">
        <v>28560</v>
      </c>
      <c r="AT235" s="22">
        <v>25056</v>
      </c>
      <c r="AU235" s="22"/>
      <c r="AV235" s="22"/>
      <c r="AW235" s="22"/>
      <c r="AX235" s="22"/>
      <c r="AY235" s="22"/>
      <c r="AZ235" s="22"/>
      <c r="BA235" s="22"/>
      <c r="BB235" s="22"/>
      <c r="BC235" s="22"/>
      <c r="BD235" s="22"/>
      <c r="BE235" s="22"/>
      <c r="BF235" s="22"/>
      <c r="BG235" s="22"/>
      <c r="BH235" s="22"/>
    </row>
    <row r="236" spans="3:60" hidden="1">
      <c r="C236" s="21" t="s">
        <v>136</v>
      </c>
      <c r="D236" s="21" t="s">
        <v>113</v>
      </c>
      <c r="E236" s="22">
        <v>183</v>
      </c>
      <c r="F236" s="22">
        <v>281</v>
      </c>
      <c r="G236" s="22">
        <v>287</v>
      </c>
      <c r="H236" s="22">
        <v>191</v>
      </c>
      <c r="I236" s="22">
        <v>197</v>
      </c>
      <c r="J236" s="22">
        <v>203</v>
      </c>
      <c r="K236" s="22">
        <v>209</v>
      </c>
      <c r="L236" s="22">
        <v>215</v>
      </c>
      <c r="M236" s="22">
        <v>220</v>
      </c>
      <c r="N236" s="22">
        <v>226</v>
      </c>
      <c r="O236" s="22">
        <v>232</v>
      </c>
      <c r="P236" s="22">
        <v>232</v>
      </c>
      <c r="Q236" s="22">
        <v>280</v>
      </c>
      <c r="R236" s="22">
        <v>252</v>
      </c>
      <c r="S236" s="23">
        <v>120</v>
      </c>
      <c r="T236" s="23">
        <v>120</v>
      </c>
      <c r="U236" s="23">
        <v>120</v>
      </c>
      <c r="V236" s="23">
        <v>120</v>
      </c>
      <c r="W236" s="23">
        <v>120</v>
      </c>
      <c r="X236" s="23">
        <v>120</v>
      </c>
      <c r="Y236" s="23">
        <v>120</v>
      </c>
      <c r="Z236" s="23">
        <v>120</v>
      </c>
      <c r="AA236" s="23">
        <v>84</v>
      </c>
      <c r="AB236" s="23">
        <v>120</v>
      </c>
      <c r="AC236" s="23">
        <v>120</v>
      </c>
      <c r="AD236" s="23">
        <v>120</v>
      </c>
      <c r="AE236" s="23">
        <v>102</v>
      </c>
      <c r="AF236" s="23">
        <v>99.43</v>
      </c>
      <c r="AG236" s="22">
        <v>21960</v>
      </c>
      <c r="AH236" s="22">
        <v>33720</v>
      </c>
      <c r="AI236" s="22">
        <v>34440</v>
      </c>
      <c r="AJ236" s="22">
        <v>22920</v>
      </c>
      <c r="AK236" s="22">
        <v>23640</v>
      </c>
      <c r="AL236" s="22">
        <v>24360</v>
      </c>
      <c r="AM236" s="22">
        <v>25080</v>
      </c>
      <c r="AN236" s="22">
        <v>25800</v>
      </c>
      <c r="AO236" s="22">
        <v>18480</v>
      </c>
      <c r="AP236" s="22">
        <v>27120</v>
      </c>
      <c r="AQ236" s="22">
        <v>27840</v>
      </c>
      <c r="AR236" s="22">
        <v>27840</v>
      </c>
      <c r="AS236" s="22">
        <v>28560</v>
      </c>
      <c r="AT236" s="22">
        <v>25056</v>
      </c>
      <c r="AU236" s="22"/>
      <c r="AV236" s="22"/>
      <c r="AW236" s="22"/>
      <c r="AX236" s="22"/>
      <c r="AY236" s="22"/>
      <c r="AZ236" s="22"/>
      <c r="BA236" s="22"/>
      <c r="BB236" s="22"/>
      <c r="BC236" s="22"/>
      <c r="BD236" s="22"/>
      <c r="BE236" s="22"/>
      <c r="BF236" s="22"/>
      <c r="BG236" s="22"/>
      <c r="BH236" s="22"/>
    </row>
    <row r="237" spans="3:60" hidden="1">
      <c r="C237" s="21" t="s">
        <v>136</v>
      </c>
      <c r="D237" s="21" t="s">
        <v>114</v>
      </c>
      <c r="E237" s="22">
        <v>1</v>
      </c>
      <c r="F237" s="22">
        <v>1</v>
      </c>
      <c r="G237" s="22">
        <v>1</v>
      </c>
      <c r="H237" s="22">
        <v>1</v>
      </c>
      <c r="I237" s="22">
        <v>1</v>
      </c>
      <c r="J237" s="22">
        <v>1</v>
      </c>
      <c r="K237" s="22">
        <v>1</v>
      </c>
      <c r="L237" s="22">
        <v>1</v>
      </c>
      <c r="M237" s="22">
        <v>1</v>
      </c>
      <c r="N237" s="22">
        <v>1</v>
      </c>
      <c r="O237" s="22">
        <v>0</v>
      </c>
      <c r="P237" s="22">
        <v>0</v>
      </c>
      <c r="Q237" s="22">
        <v>0</v>
      </c>
      <c r="R237" s="22">
        <v>0</v>
      </c>
      <c r="S237" s="23">
        <v>195</v>
      </c>
      <c r="T237" s="23">
        <v>195</v>
      </c>
      <c r="U237" s="23">
        <v>195</v>
      </c>
      <c r="V237" s="23">
        <v>195</v>
      </c>
      <c r="W237" s="23">
        <v>195</v>
      </c>
      <c r="X237" s="23">
        <v>195</v>
      </c>
      <c r="Y237" s="23">
        <v>195</v>
      </c>
      <c r="Z237" s="23">
        <v>195</v>
      </c>
      <c r="AA237" s="23">
        <v>195</v>
      </c>
      <c r="AB237" s="23">
        <v>195</v>
      </c>
      <c r="AC237" s="23"/>
      <c r="AD237" s="23"/>
      <c r="AE237" s="23"/>
      <c r="AF237" s="23"/>
      <c r="AG237" s="22">
        <v>195</v>
      </c>
      <c r="AH237" s="22">
        <v>195</v>
      </c>
      <c r="AI237" s="22">
        <v>195</v>
      </c>
      <c r="AJ237" s="22">
        <v>195</v>
      </c>
      <c r="AK237" s="22">
        <v>195</v>
      </c>
      <c r="AL237" s="22">
        <v>195</v>
      </c>
      <c r="AM237" s="22">
        <v>195</v>
      </c>
      <c r="AN237" s="22">
        <v>195</v>
      </c>
      <c r="AO237" s="22">
        <v>195</v>
      </c>
      <c r="AP237" s="22">
        <v>195</v>
      </c>
      <c r="AQ237" s="22">
        <v>0</v>
      </c>
      <c r="AR237" s="22">
        <v>0</v>
      </c>
      <c r="AS237" s="22">
        <v>0</v>
      </c>
      <c r="AT237" s="22">
        <v>0</v>
      </c>
      <c r="AU237" s="22"/>
      <c r="AV237" s="22"/>
      <c r="AW237" s="22"/>
      <c r="AX237" s="22"/>
      <c r="AY237" s="22"/>
      <c r="AZ237" s="22"/>
      <c r="BA237" s="22"/>
      <c r="BB237" s="22"/>
      <c r="BC237" s="22"/>
      <c r="BD237" s="22"/>
      <c r="BE237" s="22"/>
      <c r="BF237" s="22"/>
      <c r="BG237" s="22"/>
      <c r="BH237" s="22"/>
    </row>
    <row r="238" spans="3:60" hidden="1">
      <c r="C238" s="21" t="s">
        <v>136</v>
      </c>
      <c r="D238" s="21" t="s">
        <v>115</v>
      </c>
      <c r="E238" s="22">
        <v>47</v>
      </c>
      <c r="F238" s="22">
        <v>47</v>
      </c>
      <c r="G238" s="22">
        <v>47</v>
      </c>
      <c r="H238" s="22">
        <v>21</v>
      </c>
      <c r="I238" s="22">
        <v>21</v>
      </c>
      <c r="J238" s="22">
        <v>21</v>
      </c>
      <c r="K238" s="22">
        <v>21</v>
      </c>
      <c r="L238" s="22">
        <v>21</v>
      </c>
      <c r="M238" s="22">
        <v>21</v>
      </c>
      <c r="N238" s="22">
        <v>21</v>
      </c>
      <c r="O238" s="22">
        <v>21</v>
      </c>
      <c r="P238" s="22">
        <v>21</v>
      </c>
      <c r="Q238" s="22">
        <v>21</v>
      </c>
      <c r="R238" s="22">
        <v>21</v>
      </c>
      <c r="S238" s="23">
        <v>100</v>
      </c>
      <c r="T238" s="23">
        <v>100</v>
      </c>
      <c r="U238" s="23">
        <v>100</v>
      </c>
      <c r="V238" s="23">
        <v>100</v>
      </c>
      <c r="W238" s="23">
        <v>100</v>
      </c>
      <c r="X238" s="23">
        <v>100</v>
      </c>
      <c r="Y238" s="23">
        <v>100</v>
      </c>
      <c r="Z238" s="23">
        <v>100</v>
      </c>
      <c r="AA238" s="23">
        <v>100</v>
      </c>
      <c r="AB238" s="23">
        <v>100</v>
      </c>
      <c r="AC238" s="23">
        <v>100</v>
      </c>
      <c r="AD238" s="23">
        <v>110</v>
      </c>
      <c r="AE238" s="23">
        <v>110</v>
      </c>
      <c r="AF238" s="23">
        <v>110</v>
      </c>
      <c r="AG238" s="22">
        <v>4700</v>
      </c>
      <c r="AH238" s="22">
        <v>4700</v>
      </c>
      <c r="AI238" s="22">
        <v>4700</v>
      </c>
      <c r="AJ238" s="22">
        <v>2100</v>
      </c>
      <c r="AK238" s="22">
        <v>2100</v>
      </c>
      <c r="AL238" s="22">
        <v>2100</v>
      </c>
      <c r="AM238" s="22">
        <v>2100</v>
      </c>
      <c r="AN238" s="22">
        <v>2100</v>
      </c>
      <c r="AO238" s="22">
        <v>2100</v>
      </c>
      <c r="AP238" s="22">
        <v>2100</v>
      </c>
      <c r="AQ238" s="22">
        <v>2100</v>
      </c>
      <c r="AR238" s="22">
        <v>2310</v>
      </c>
      <c r="AS238" s="22">
        <v>2310</v>
      </c>
      <c r="AT238" s="22">
        <v>2310</v>
      </c>
      <c r="AU238" s="22"/>
      <c r="AV238" s="22"/>
      <c r="AW238" s="22"/>
      <c r="AX238" s="22"/>
      <c r="AY238" s="22"/>
      <c r="AZ238" s="22"/>
      <c r="BA238" s="22"/>
      <c r="BB238" s="22"/>
      <c r="BC238" s="22"/>
      <c r="BD238" s="22"/>
      <c r="BE238" s="22"/>
      <c r="BF238" s="22"/>
      <c r="BG238" s="22"/>
      <c r="BH238" s="22"/>
    </row>
    <row r="239" spans="3:60" hidden="1">
      <c r="C239" s="21" t="s">
        <v>136</v>
      </c>
      <c r="D239" s="21" t="s">
        <v>116</v>
      </c>
      <c r="E239" s="22">
        <v>65</v>
      </c>
      <c r="F239" s="22">
        <v>113</v>
      </c>
      <c r="G239" s="22">
        <v>113</v>
      </c>
      <c r="H239" s="22">
        <v>106</v>
      </c>
      <c r="I239" s="22">
        <v>106</v>
      </c>
      <c r="J239" s="22">
        <v>106</v>
      </c>
      <c r="K239" s="22">
        <v>106</v>
      </c>
      <c r="L239" s="22">
        <v>106</v>
      </c>
      <c r="M239" s="22">
        <v>106</v>
      </c>
      <c r="N239" s="22">
        <v>106</v>
      </c>
      <c r="O239" s="22">
        <v>138</v>
      </c>
      <c r="P239" s="22">
        <v>138</v>
      </c>
      <c r="Q239" s="22">
        <v>138</v>
      </c>
      <c r="R239" s="22">
        <v>138</v>
      </c>
      <c r="S239" s="23"/>
      <c r="T239" s="23"/>
      <c r="U239" s="23"/>
      <c r="V239" s="23"/>
      <c r="W239" s="23"/>
      <c r="X239" s="23"/>
      <c r="Y239" s="23"/>
      <c r="Z239" s="23"/>
      <c r="AA239" s="23"/>
      <c r="AB239" s="23"/>
      <c r="AC239" s="23"/>
      <c r="AD239" s="23"/>
      <c r="AE239" s="23"/>
      <c r="AF239" s="23"/>
      <c r="AG239" s="22">
        <v>6630</v>
      </c>
      <c r="AH239" s="22">
        <v>11526</v>
      </c>
      <c r="AI239" s="22">
        <v>11526</v>
      </c>
      <c r="AJ239" s="22">
        <v>6572</v>
      </c>
      <c r="AK239" s="22">
        <v>6572</v>
      </c>
      <c r="AL239" s="22">
        <v>6572</v>
      </c>
      <c r="AM239" s="22">
        <v>6572</v>
      </c>
      <c r="AN239" s="22">
        <v>6572</v>
      </c>
      <c r="AO239" s="22">
        <v>6572</v>
      </c>
      <c r="AP239" s="22">
        <v>6572</v>
      </c>
      <c r="AQ239" s="22">
        <v>8542</v>
      </c>
      <c r="AR239" s="22">
        <v>9398</v>
      </c>
      <c r="AS239" s="22">
        <v>9398</v>
      </c>
      <c r="AT239" s="22">
        <v>9398</v>
      </c>
      <c r="AU239" s="22"/>
      <c r="AV239" s="22"/>
      <c r="AW239" s="22"/>
      <c r="AX239" s="22"/>
      <c r="AY239" s="22"/>
      <c r="AZ239" s="22"/>
      <c r="BA239" s="22"/>
      <c r="BB239" s="22"/>
      <c r="BC239" s="22"/>
      <c r="BD239" s="22"/>
      <c r="BE239" s="22"/>
      <c r="BF239" s="22"/>
      <c r="BG239" s="22"/>
      <c r="BH239" s="22"/>
    </row>
    <row r="240" spans="3:60" hidden="1">
      <c r="C240" s="21" t="s">
        <v>136</v>
      </c>
      <c r="D240" s="21" t="s">
        <v>117</v>
      </c>
      <c r="E240" s="22">
        <v>113</v>
      </c>
      <c r="F240" s="22">
        <v>161</v>
      </c>
      <c r="G240" s="22">
        <v>161</v>
      </c>
      <c r="H240" s="22">
        <v>128</v>
      </c>
      <c r="I240" s="22">
        <v>128</v>
      </c>
      <c r="J240" s="22">
        <v>128</v>
      </c>
      <c r="K240" s="22">
        <v>128</v>
      </c>
      <c r="L240" s="22">
        <v>128</v>
      </c>
      <c r="M240" s="22">
        <v>128</v>
      </c>
      <c r="N240" s="22">
        <v>128</v>
      </c>
      <c r="O240" s="22">
        <v>159</v>
      </c>
      <c r="P240" s="22">
        <v>159</v>
      </c>
      <c r="Q240" s="22">
        <v>159</v>
      </c>
      <c r="R240" s="22">
        <v>159</v>
      </c>
      <c r="S240" s="23"/>
      <c r="T240" s="23"/>
      <c r="U240" s="23"/>
      <c r="V240" s="23"/>
      <c r="W240" s="23"/>
      <c r="X240" s="23"/>
      <c r="Y240" s="23"/>
      <c r="Z240" s="23"/>
      <c r="AA240" s="23"/>
      <c r="AB240" s="23"/>
      <c r="AC240" s="23"/>
      <c r="AD240" s="23"/>
      <c r="AE240" s="23"/>
      <c r="AF240" s="23"/>
      <c r="AG240" s="22">
        <v>11525</v>
      </c>
      <c r="AH240" s="22">
        <v>16421</v>
      </c>
      <c r="AI240" s="22">
        <v>16421</v>
      </c>
      <c r="AJ240" s="22">
        <v>8867</v>
      </c>
      <c r="AK240" s="22">
        <v>8867</v>
      </c>
      <c r="AL240" s="22">
        <v>8867</v>
      </c>
      <c r="AM240" s="22">
        <v>8867</v>
      </c>
      <c r="AN240" s="22">
        <v>8867</v>
      </c>
      <c r="AO240" s="22">
        <v>8867</v>
      </c>
      <c r="AP240" s="22">
        <v>8867</v>
      </c>
      <c r="AQ240" s="22">
        <v>10642</v>
      </c>
      <c r="AR240" s="22">
        <v>11708</v>
      </c>
      <c r="AS240" s="22">
        <v>11708</v>
      </c>
      <c r="AT240" s="22">
        <v>11708</v>
      </c>
      <c r="AU240" s="22"/>
      <c r="AV240" s="22"/>
      <c r="AW240" s="22"/>
      <c r="AX240" s="22"/>
      <c r="AY240" s="22"/>
      <c r="AZ240" s="22"/>
      <c r="BA240" s="22"/>
      <c r="BB240" s="22"/>
      <c r="BC240" s="22"/>
      <c r="BD240" s="22"/>
      <c r="BE240" s="22"/>
      <c r="BF240" s="22"/>
      <c r="BG240" s="22"/>
      <c r="BH240" s="22"/>
    </row>
    <row r="241" spans="3:60" hidden="1">
      <c r="C241" s="21" t="s">
        <v>136</v>
      </c>
      <c r="D241" s="21" t="s">
        <v>118</v>
      </c>
      <c r="E241" s="22">
        <v>296</v>
      </c>
      <c r="F241" s="22">
        <v>442</v>
      </c>
      <c r="G241" s="22">
        <v>448</v>
      </c>
      <c r="H241" s="22">
        <v>319</v>
      </c>
      <c r="I241" s="22">
        <v>325</v>
      </c>
      <c r="J241" s="22">
        <v>331</v>
      </c>
      <c r="K241" s="22">
        <v>337</v>
      </c>
      <c r="L241" s="22">
        <v>343</v>
      </c>
      <c r="M241" s="22">
        <v>348</v>
      </c>
      <c r="N241" s="22">
        <v>354</v>
      </c>
      <c r="O241" s="22">
        <v>391</v>
      </c>
      <c r="P241" s="22">
        <v>391</v>
      </c>
      <c r="Q241" s="22">
        <v>439</v>
      </c>
      <c r="R241" s="22">
        <v>411</v>
      </c>
      <c r="S241" s="23"/>
      <c r="T241" s="23"/>
      <c r="U241" s="23"/>
      <c r="V241" s="23"/>
      <c r="W241" s="23"/>
      <c r="X241" s="23"/>
      <c r="Y241" s="23"/>
      <c r="Z241" s="23"/>
      <c r="AA241" s="23"/>
      <c r="AB241" s="23"/>
      <c r="AC241" s="23"/>
      <c r="AD241" s="23"/>
      <c r="AE241" s="23"/>
      <c r="AF241" s="23"/>
      <c r="AG241" s="22">
        <v>33485</v>
      </c>
      <c r="AH241" s="22">
        <v>50141</v>
      </c>
      <c r="AI241" s="22">
        <v>50861</v>
      </c>
      <c r="AJ241" s="22">
        <v>31787</v>
      </c>
      <c r="AK241" s="22">
        <v>32507</v>
      </c>
      <c r="AL241" s="22">
        <v>33227</v>
      </c>
      <c r="AM241" s="22">
        <v>33947</v>
      </c>
      <c r="AN241" s="22">
        <v>34667</v>
      </c>
      <c r="AO241" s="22">
        <v>27347</v>
      </c>
      <c r="AP241" s="22">
        <v>35987</v>
      </c>
      <c r="AQ241" s="22">
        <v>38482</v>
      </c>
      <c r="AR241" s="22">
        <v>39548</v>
      </c>
      <c r="AS241" s="22">
        <v>40268</v>
      </c>
      <c r="AT241" s="22">
        <v>36764</v>
      </c>
      <c r="AU241" s="22"/>
      <c r="AV241" s="22"/>
      <c r="AW241" s="22"/>
      <c r="AX241" s="22"/>
      <c r="AY241" s="22"/>
      <c r="AZ241" s="22"/>
      <c r="BA241" s="22"/>
      <c r="BB241" s="22"/>
      <c r="BC241" s="22"/>
      <c r="BD241" s="22"/>
      <c r="BE241" s="22"/>
      <c r="BF241" s="22"/>
      <c r="BG241" s="22"/>
      <c r="BH241" s="22"/>
    </row>
    <row r="242" spans="3:60" hidden="1">
      <c r="C242" s="21" t="s">
        <v>137</v>
      </c>
      <c r="D242" s="21" t="s">
        <v>107</v>
      </c>
      <c r="E242" s="22">
        <v>0</v>
      </c>
      <c r="F242" s="22">
        <v>0</v>
      </c>
      <c r="G242" s="22">
        <v>0</v>
      </c>
      <c r="H242" s="22">
        <v>0</v>
      </c>
      <c r="I242" s="22">
        <v>0</v>
      </c>
      <c r="J242" s="22">
        <v>0</v>
      </c>
      <c r="K242" s="22">
        <v>0</v>
      </c>
      <c r="L242" s="22">
        <v>0</v>
      </c>
      <c r="M242" s="22">
        <v>0</v>
      </c>
      <c r="N242" s="22">
        <v>0</v>
      </c>
      <c r="O242" s="22">
        <v>0</v>
      </c>
      <c r="P242" s="22">
        <v>0</v>
      </c>
      <c r="Q242" s="22">
        <v>0</v>
      </c>
      <c r="R242" s="22">
        <v>0</v>
      </c>
      <c r="S242" s="23"/>
      <c r="T242" s="23"/>
      <c r="U242" s="23"/>
      <c r="V242" s="23"/>
      <c r="W242" s="23"/>
      <c r="X242" s="23"/>
      <c r="Y242" s="23"/>
      <c r="Z242" s="23"/>
      <c r="AA242" s="23"/>
      <c r="AB242" s="23"/>
      <c r="AC242" s="23"/>
      <c r="AD242" s="23"/>
      <c r="AE242" s="23"/>
      <c r="AF242" s="23"/>
      <c r="AG242" s="22">
        <v>0</v>
      </c>
      <c r="AH242" s="22">
        <v>0</v>
      </c>
      <c r="AI242" s="22">
        <v>0</v>
      </c>
      <c r="AJ242" s="22">
        <v>0</v>
      </c>
      <c r="AK242" s="22">
        <v>0</v>
      </c>
      <c r="AL242" s="22">
        <v>0</v>
      </c>
      <c r="AM242" s="22">
        <v>0</v>
      </c>
      <c r="AN242" s="22">
        <v>0</v>
      </c>
      <c r="AO242" s="22">
        <v>0</v>
      </c>
      <c r="AP242" s="22">
        <v>0</v>
      </c>
      <c r="AQ242" s="22">
        <v>0</v>
      </c>
      <c r="AR242" s="22">
        <v>0</v>
      </c>
      <c r="AS242" s="22">
        <v>0</v>
      </c>
      <c r="AT242" s="22">
        <v>0</v>
      </c>
      <c r="AU242" s="22"/>
      <c r="AV242" s="22"/>
      <c r="AW242" s="22"/>
      <c r="AX242" s="22"/>
      <c r="AY242" s="22"/>
      <c r="AZ242" s="22"/>
      <c r="BA242" s="22"/>
      <c r="BB242" s="22"/>
      <c r="BC242" s="22"/>
      <c r="BD242" s="22"/>
      <c r="BE242" s="22"/>
      <c r="BF242" s="22"/>
      <c r="BG242" s="22"/>
      <c r="BH242" s="22"/>
    </row>
    <row r="243" spans="3:60" hidden="1">
      <c r="C243" s="21" t="s">
        <v>137</v>
      </c>
      <c r="D243" s="21" t="s">
        <v>108</v>
      </c>
      <c r="E243" s="22">
        <v>0</v>
      </c>
      <c r="F243" s="22">
        <v>0</v>
      </c>
      <c r="G243" s="22">
        <v>0</v>
      </c>
      <c r="H243" s="22">
        <v>0</v>
      </c>
      <c r="I243" s="22">
        <v>0</v>
      </c>
      <c r="J243" s="22">
        <v>0</v>
      </c>
      <c r="K243" s="22">
        <v>0</v>
      </c>
      <c r="L243" s="22">
        <v>0</v>
      </c>
      <c r="M243" s="22">
        <v>0</v>
      </c>
      <c r="N243" s="22">
        <v>0</v>
      </c>
      <c r="O243" s="22">
        <v>0</v>
      </c>
      <c r="P243" s="22">
        <v>0</v>
      </c>
      <c r="Q243" s="22">
        <v>0</v>
      </c>
      <c r="R243" s="22">
        <v>0</v>
      </c>
      <c r="S243" s="23"/>
      <c r="T243" s="23"/>
      <c r="U243" s="23"/>
      <c r="V243" s="23"/>
      <c r="W243" s="23"/>
      <c r="X243" s="23"/>
      <c r="Y243" s="23"/>
      <c r="Z243" s="23"/>
      <c r="AA243" s="23"/>
      <c r="AB243" s="23"/>
      <c r="AC243" s="23"/>
      <c r="AD243" s="23"/>
      <c r="AE243" s="23"/>
      <c r="AF243" s="23"/>
      <c r="AG243" s="22">
        <v>0</v>
      </c>
      <c r="AH243" s="22">
        <v>0</v>
      </c>
      <c r="AI243" s="22">
        <v>0</v>
      </c>
      <c r="AJ243" s="22">
        <v>0</v>
      </c>
      <c r="AK243" s="22">
        <v>0</v>
      </c>
      <c r="AL243" s="22">
        <v>0</v>
      </c>
      <c r="AM243" s="22">
        <v>0</v>
      </c>
      <c r="AN243" s="22">
        <v>0</v>
      </c>
      <c r="AO243" s="22">
        <v>0</v>
      </c>
      <c r="AP243" s="22">
        <v>0</v>
      </c>
      <c r="AQ243" s="22">
        <v>0</v>
      </c>
      <c r="AR243" s="22">
        <v>0</v>
      </c>
      <c r="AS243" s="22">
        <v>0</v>
      </c>
      <c r="AT243" s="22">
        <v>0</v>
      </c>
      <c r="AU243" s="22"/>
      <c r="AV243" s="22"/>
      <c r="AW243" s="22"/>
      <c r="AX243" s="22"/>
      <c r="AY243" s="22"/>
      <c r="AZ243" s="22"/>
      <c r="BA243" s="22"/>
      <c r="BB243" s="22"/>
      <c r="BC243" s="22"/>
      <c r="BD243" s="22"/>
      <c r="BE243" s="22"/>
      <c r="BF243" s="22"/>
      <c r="BG243" s="22"/>
      <c r="BH243" s="22"/>
    </row>
    <row r="244" spans="3:60" hidden="1">
      <c r="C244" s="21" t="s">
        <v>137</v>
      </c>
      <c r="D244" s="21" t="s">
        <v>109</v>
      </c>
      <c r="E244" s="22">
        <v>0</v>
      </c>
      <c r="F244" s="22">
        <v>0</v>
      </c>
      <c r="G244" s="22">
        <v>0</v>
      </c>
      <c r="H244" s="22">
        <v>0</v>
      </c>
      <c r="I244" s="22">
        <v>0</v>
      </c>
      <c r="J244" s="22">
        <v>0</v>
      </c>
      <c r="K244" s="22">
        <v>0</v>
      </c>
      <c r="L244" s="22">
        <v>0</v>
      </c>
      <c r="M244" s="22">
        <v>0</v>
      </c>
      <c r="N244" s="22">
        <v>0</v>
      </c>
      <c r="O244" s="22">
        <v>0</v>
      </c>
      <c r="P244" s="22">
        <v>0</v>
      </c>
      <c r="Q244" s="22">
        <v>0</v>
      </c>
      <c r="R244" s="22">
        <v>0</v>
      </c>
      <c r="S244" s="23"/>
      <c r="T244" s="23"/>
      <c r="U244" s="23"/>
      <c r="V244" s="23"/>
      <c r="W244" s="23"/>
      <c r="X244" s="23"/>
      <c r="Y244" s="23"/>
      <c r="Z244" s="23"/>
      <c r="AA244" s="23"/>
      <c r="AB244" s="23"/>
      <c r="AC244" s="23"/>
      <c r="AD244" s="23"/>
      <c r="AE244" s="23"/>
      <c r="AF244" s="23"/>
      <c r="AG244" s="22">
        <v>0</v>
      </c>
      <c r="AH244" s="22">
        <v>0</v>
      </c>
      <c r="AI244" s="22">
        <v>0</v>
      </c>
      <c r="AJ244" s="22">
        <v>0</v>
      </c>
      <c r="AK244" s="22">
        <v>0</v>
      </c>
      <c r="AL244" s="22">
        <v>0</v>
      </c>
      <c r="AM244" s="22">
        <v>0</v>
      </c>
      <c r="AN244" s="22">
        <v>0</v>
      </c>
      <c r="AO244" s="22">
        <v>0</v>
      </c>
      <c r="AP244" s="22">
        <v>0</v>
      </c>
      <c r="AQ244" s="22">
        <v>0</v>
      </c>
      <c r="AR244" s="22">
        <v>0</v>
      </c>
      <c r="AS244" s="22">
        <v>0</v>
      </c>
      <c r="AT244" s="22">
        <v>0</v>
      </c>
      <c r="AU244" s="22"/>
      <c r="AV244" s="22"/>
      <c r="AW244" s="22"/>
      <c r="AX244" s="22"/>
      <c r="AY244" s="22"/>
      <c r="AZ244" s="22"/>
      <c r="BA244" s="22"/>
      <c r="BB244" s="22"/>
      <c r="BC244" s="22"/>
      <c r="BD244" s="22"/>
      <c r="BE244" s="22"/>
      <c r="BF244" s="22"/>
      <c r="BG244" s="22"/>
      <c r="BH244" s="22"/>
    </row>
    <row r="245" spans="3:60" hidden="1">
      <c r="C245" s="21" t="s">
        <v>137</v>
      </c>
      <c r="D245" s="21" t="s">
        <v>110</v>
      </c>
      <c r="E245" s="22">
        <v>0</v>
      </c>
      <c r="F245" s="22">
        <v>0</v>
      </c>
      <c r="G245" s="22">
        <v>0</v>
      </c>
      <c r="H245" s="22">
        <v>0</v>
      </c>
      <c r="I245" s="22">
        <v>0</v>
      </c>
      <c r="J245" s="22">
        <v>0</v>
      </c>
      <c r="K245" s="22">
        <v>0</v>
      </c>
      <c r="L245" s="22">
        <v>0</v>
      </c>
      <c r="M245" s="22">
        <v>0</v>
      </c>
      <c r="N245" s="22">
        <v>0</v>
      </c>
      <c r="O245" s="22">
        <v>0</v>
      </c>
      <c r="P245" s="22">
        <v>0</v>
      </c>
      <c r="Q245" s="22">
        <v>0</v>
      </c>
      <c r="R245" s="22">
        <v>0</v>
      </c>
      <c r="S245" s="23"/>
      <c r="T245" s="23"/>
      <c r="U245" s="23"/>
      <c r="V245" s="23"/>
      <c r="W245" s="23"/>
      <c r="X245" s="23"/>
      <c r="Y245" s="23"/>
      <c r="Z245" s="23"/>
      <c r="AA245" s="23"/>
      <c r="AB245" s="23"/>
      <c r="AC245" s="23"/>
      <c r="AD245" s="23"/>
      <c r="AE245" s="23"/>
      <c r="AF245" s="23"/>
      <c r="AG245" s="22">
        <v>0</v>
      </c>
      <c r="AH245" s="22">
        <v>0</v>
      </c>
      <c r="AI245" s="22">
        <v>0</v>
      </c>
      <c r="AJ245" s="22">
        <v>0</v>
      </c>
      <c r="AK245" s="22">
        <v>0</v>
      </c>
      <c r="AL245" s="22">
        <v>0</v>
      </c>
      <c r="AM245" s="22">
        <v>0</v>
      </c>
      <c r="AN245" s="22">
        <v>0</v>
      </c>
      <c r="AO245" s="22">
        <v>0</v>
      </c>
      <c r="AP245" s="22">
        <v>0</v>
      </c>
      <c r="AQ245" s="22">
        <v>0</v>
      </c>
      <c r="AR245" s="22">
        <v>0</v>
      </c>
      <c r="AS245" s="22">
        <v>0</v>
      </c>
      <c r="AT245" s="22">
        <v>0</v>
      </c>
      <c r="AU245" s="22"/>
      <c r="AV245" s="22"/>
      <c r="AW245" s="22"/>
      <c r="AX245" s="22"/>
      <c r="AY245" s="22"/>
      <c r="AZ245" s="22"/>
      <c r="BA245" s="22"/>
      <c r="BB245" s="22"/>
      <c r="BC245" s="22"/>
      <c r="BD245" s="22"/>
      <c r="BE245" s="22"/>
      <c r="BF245" s="22"/>
      <c r="BG245" s="22"/>
      <c r="BH245" s="22"/>
    </row>
    <row r="246" spans="3:60" hidden="1">
      <c r="C246" s="21" t="s">
        <v>137</v>
      </c>
      <c r="D246" s="21" t="s">
        <v>111</v>
      </c>
      <c r="E246" s="22">
        <v>0</v>
      </c>
      <c r="F246" s="22">
        <v>0</v>
      </c>
      <c r="G246" s="22">
        <v>0</v>
      </c>
      <c r="H246" s="22">
        <v>0</v>
      </c>
      <c r="I246" s="22">
        <v>0</v>
      </c>
      <c r="J246" s="22">
        <v>0</v>
      </c>
      <c r="K246" s="22">
        <v>0</v>
      </c>
      <c r="L246" s="22">
        <v>0</v>
      </c>
      <c r="M246" s="22">
        <v>0</v>
      </c>
      <c r="N246" s="22">
        <v>0</v>
      </c>
      <c r="O246" s="22">
        <v>0</v>
      </c>
      <c r="P246" s="22">
        <v>0</v>
      </c>
      <c r="Q246" s="22">
        <v>0</v>
      </c>
      <c r="R246" s="22">
        <v>0</v>
      </c>
      <c r="S246" s="23"/>
      <c r="T246" s="23"/>
      <c r="U246" s="23"/>
      <c r="V246" s="23"/>
      <c r="W246" s="23"/>
      <c r="X246" s="23"/>
      <c r="Y246" s="23"/>
      <c r="Z246" s="23"/>
      <c r="AA246" s="23"/>
      <c r="AB246" s="23"/>
      <c r="AC246" s="23"/>
      <c r="AD246" s="23"/>
      <c r="AE246" s="23"/>
      <c r="AF246" s="23"/>
      <c r="AG246" s="22">
        <v>0</v>
      </c>
      <c r="AH246" s="22">
        <v>0</v>
      </c>
      <c r="AI246" s="22">
        <v>0</v>
      </c>
      <c r="AJ246" s="22">
        <v>0</v>
      </c>
      <c r="AK246" s="22">
        <v>0</v>
      </c>
      <c r="AL246" s="22">
        <v>0</v>
      </c>
      <c r="AM246" s="22">
        <v>0</v>
      </c>
      <c r="AN246" s="22">
        <v>0</v>
      </c>
      <c r="AO246" s="22">
        <v>0</v>
      </c>
      <c r="AP246" s="22">
        <v>0</v>
      </c>
      <c r="AQ246" s="22">
        <v>0</v>
      </c>
      <c r="AR246" s="22">
        <v>0</v>
      </c>
      <c r="AS246" s="22">
        <v>0</v>
      </c>
      <c r="AT246" s="22">
        <v>0</v>
      </c>
      <c r="AU246" s="22"/>
      <c r="AV246" s="22"/>
      <c r="AW246" s="22"/>
      <c r="AX246" s="22"/>
      <c r="AY246" s="22"/>
      <c r="AZ246" s="22"/>
      <c r="BA246" s="22"/>
      <c r="BB246" s="22"/>
      <c r="BC246" s="22"/>
      <c r="BD246" s="22"/>
      <c r="BE246" s="22"/>
      <c r="BF246" s="22"/>
      <c r="BG246" s="22"/>
      <c r="BH246" s="22"/>
    </row>
    <row r="247" spans="3:60" hidden="1">
      <c r="C247" s="21" t="s">
        <v>137</v>
      </c>
      <c r="D247" s="21" t="s">
        <v>112</v>
      </c>
      <c r="E247" s="22">
        <v>0</v>
      </c>
      <c r="F247" s="22">
        <v>0</v>
      </c>
      <c r="G247" s="22">
        <v>0</v>
      </c>
      <c r="H247" s="22">
        <v>0</v>
      </c>
      <c r="I247" s="22">
        <v>0</v>
      </c>
      <c r="J247" s="22">
        <v>0</v>
      </c>
      <c r="K247" s="22">
        <v>0</v>
      </c>
      <c r="L247" s="22">
        <v>0</v>
      </c>
      <c r="M247" s="22">
        <v>0</v>
      </c>
      <c r="N247" s="22">
        <v>0</v>
      </c>
      <c r="O247" s="22">
        <v>0</v>
      </c>
      <c r="P247" s="22">
        <v>0</v>
      </c>
      <c r="Q247" s="22">
        <v>0</v>
      </c>
      <c r="R247" s="22">
        <v>0</v>
      </c>
      <c r="S247" s="23"/>
      <c r="T247" s="23"/>
      <c r="U247" s="23"/>
      <c r="V247" s="23"/>
      <c r="W247" s="23"/>
      <c r="X247" s="23"/>
      <c r="Y247" s="23"/>
      <c r="Z247" s="23"/>
      <c r="AA247" s="23"/>
      <c r="AB247" s="23"/>
      <c r="AC247" s="23"/>
      <c r="AD247" s="23"/>
      <c r="AE247" s="23"/>
      <c r="AF247" s="23"/>
      <c r="AG247" s="22">
        <v>0</v>
      </c>
      <c r="AH247" s="22">
        <v>0</v>
      </c>
      <c r="AI247" s="22">
        <v>0</v>
      </c>
      <c r="AJ247" s="22">
        <v>0</v>
      </c>
      <c r="AK247" s="22">
        <v>0</v>
      </c>
      <c r="AL247" s="22">
        <v>0</v>
      </c>
      <c r="AM247" s="22">
        <v>0</v>
      </c>
      <c r="AN247" s="22">
        <v>0</v>
      </c>
      <c r="AO247" s="22">
        <v>0</v>
      </c>
      <c r="AP247" s="22">
        <v>0</v>
      </c>
      <c r="AQ247" s="22">
        <v>0</v>
      </c>
      <c r="AR247" s="22">
        <v>0</v>
      </c>
      <c r="AS247" s="22">
        <v>0</v>
      </c>
      <c r="AT247" s="22">
        <v>0</v>
      </c>
      <c r="AU247" s="22"/>
      <c r="AV247" s="22"/>
      <c r="AW247" s="22"/>
      <c r="AX247" s="22"/>
      <c r="AY247" s="22"/>
      <c r="AZ247" s="22"/>
      <c r="BA247" s="22"/>
      <c r="BB247" s="22"/>
      <c r="BC247" s="22"/>
      <c r="BD247" s="22"/>
      <c r="BE247" s="22"/>
      <c r="BF247" s="22"/>
      <c r="BG247" s="22"/>
      <c r="BH247" s="22"/>
    </row>
    <row r="248" spans="3:60" hidden="1">
      <c r="C248" s="21" t="s">
        <v>137</v>
      </c>
      <c r="D248" s="21" t="s">
        <v>113</v>
      </c>
      <c r="E248" s="22">
        <v>0</v>
      </c>
      <c r="F248" s="22">
        <v>0</v>
      </c>
      <c r="G248" s="22">
        <v>0</v>
      </c>
      <c r="H248" s="22">
        <v>0</v>
      </c>
      <c r="I248" s="22">
        <v>0</v>
      </c>
      <c r="J248" s="22">
        <v>0</v>
      </c>
      <c r="K248" s="22">
        <v>0</v>
      </c>
      <c r="L248" s="22">
        <v>0</v>
      </c>
      <c r="M248" s="22">
        <v>0</v>
      </c>
      <c r="N248" s="22">
        <v>0</v>
      </c>
      <c r="O248" s="22">
        <v>0</v>
      </c>
      <c r="P248" s="22">
        <v>0</v>
      </c>
      <c r="Q248" s="22">
        <v>0</v>
      </c>
      <c r="R248" s="22">
        <v>0</v>
      </c>
      <c r="S248" s="23"/>
      <c r="T248" s="23"/>
      <c r="U248" s="23"/>
      <c r="V248" s="23"/>
      <c r="W248" s="23"/>
      <c r="X248" s="23"/>
      <c r="Y248" s="23"/>
      <c r="Z248" s="23"/>
      <c r="AA248" s="23"/>
      <c r="AB248" s="23"/>
      <c r="AC248" s="23"/>
      <c r="AD248" s="23"/>
      <c r="AE248" s="23"/>
      <c r="AF248" s="23"/>
      <c r="AG248" s="22">
        <v>0</v>
      </c>
      <c r="AH248" s="22">
        <v>0</v>
      </c>
      <c r="AI248" s="22">
        <v>0</v>
      </c>
      <c r="AJ248" s="22">
        <v>0</v>
      </c>
      <c r="AK248" s="22">
        <v>0</v>
      </c>
      <c r="AL248" s="22">
        <v>0</v>
      </c>
      <c r="AM248" s="22">
        <v>0</v>
      </c>
      <c r="AN248" s="22">
        <v>0</v>
      </c>
      <c r="AO248" s="22">
        <v>0</v>
      </c>
      <c r="AP248" s="22">
        <v>0</v>
      </c>
      <c r="AQ248" s="22">
        <v>0</v>
      </c>
      <c r="AR248" s="22">
        <v>0</v>
      </c>
      <c r="AS248" s="22">
        <v>0</v>
      </c>
      <c r="AT248" s="22">
        <v>0</v>
      </c>
      <c r="AU248" s="22"/>
      <c r="AV248" s="22"/>
      <c r="AW248" s="22"/>
      <c r="AX248" s="22"/>
      <c r="AY248" s="22"/>
      <c r="AZ248" s="22"/>
      <c r="BA248" s="22"/>
      <c r="BB248" s="22"/>
      <c r="BC248" s="22"/>
      <c r="BD248" s="22"/>
      <c r="BE248" s="22"/>
      <c r="BF248" s="22"/>
      <c r="BG248" s="22"/>
      <c r="BH248" s="22"/>
    </row>
    <row r="249" spans="3:60" hidden="1">
      <c r="C249" s="21" t="s">
        <v>137</v>
      </c>
      <c r="D249" s="21" t="s">
        <v>114</v>
      </c>
      <c r="E249" s="22">
        <v>0</v>
      </c>
      <c r="F249" s="22">
        <v>0</v>
      </c>
      <c r="G249" s="22">
        <v>0</v>
      </c>
      <c r="H249" s="22">
        <v>0</v>
      </c>
      <c r="I249" s="22">
        <v>0</v>
      </c>
      <c r="J249" s="22">
        <v>0</v>
      </c>
      <c r="K249" s="22">
        <v>28</v>
      </c>
      <c r="L249" s="22">
        <v>28</v>
      </c>
      <c r="M249" s="22">
        <v>28</v>
      </c>
      <c r="N249" s="22">
        <v>28</v>
      </c>
      <c r="O249" s="22">
        <v>28</v>
      </c>
      <c r="P249" s="22">
        <v>28</v>
      </c>
      <c r="Q249" s="22">
        <v>28</v>
      </c>
      <c r="R249" s="22">
        <v>32</v>
      </c>
      <c r="S249" s="23"/>
      <c r="T249" s="23"/>
      <c r="U249" s="23"/>
      <c r="V249" s="23"/>
      <c r="W249" s="23"/>
      <c r="X249" s="23"/>
      <c r="Y249" s="23">
        <v>85</v>
      </c>
      <c r="Z249" s="23">
        <v>85</v>
      </c>
      <c r="AA249" s="23">
        <v>85</v>
      </c>
      <c r="AB249" s="23">
        <v>85</v>
      </c>
      <c r="AC249" s="23">
        <v>85</v>
      </c>
      <c r="AD249" s="23">
        <v>85</v>
      </c>
      <c r="AE249" s="23">
        <v>85</v>
      </c>
      <c r="AF249" s="23">
        <v>85</v>
      </c>
      <c r="AG249" s="22">
        <v>0</v>
      </c>
      <c r="AH249" s="22">
        <v>0</v>
      </c>
      <c r="AI249" s="22">
        <v>0</v>
      </c>
      <c r="AJ249" s="22">
        <v>0</v>
      </c>
      <c r="AK249" s="22">
        <v>0</v>
      </c>
      <c r="AL249" s="22">
        <v>0</v>
      </c>
      <c r="AM249" s="22">
        <v>2380</v>
      </c>
      <c r="AN249" s="22">
        <v>2380</v>
      </c>
      <c r="AO249" s="22">
        <v>2380</v>
      </c>
      <c r="AP249" s="22">
        <v>2380</v>
      </c>
      <c r="AQ249" s="22">
        <v>2380</v>
      </c>
      <c r="AR249" s="22">
        <v>2380</v>
      </c>
      <c r="AS249" s="22">
        <v>2380</v>
      </c>
      <c r="AT249" s="22">
        <v>2720</v>
      </c>
      <c r="AU249" s="22"/>
      <c r="AV249" s="22"/>
      <c r="AW249" s="22"/>
      <c r="AX249" s="22"/>
      <c r="AY249" s="22"/>
      <c r="AZ249" s="22"/>
      <c r="BA249" s="22"/>
      <c r="BB249" s="22"/>
      <c r="BC249" s="22"/>
      <c r="BD249" s="22"/>
      <c r="BE249" s="22"/>
      <c r="BF249" s="22"/>
      <c r="BG249" s="22"/>
      <c r="BH249" s="22"/>
    </row>
    <row r="250" spans="3:60" hidden="1">
      <c r="C250" s="21" t="s">
        <v>137</v>
      </c>
      <c r="D250" s="21" t="s">
        <v>115</v>
      </c>
      <c r="E250" s="22">
        <v>0</v>
      </c>
      <c r="F250" s="22">
        <v>0</v>
      </c>
      <c r="G250" s="22">
        <v>0</v>
      </c>
      <c r="H250" s="22">
        <v>0</v>
      </c>
      <c r="I250" s="22">
        <v>0</v>
      </c>
      <c r="J250" s="22">
        <v>0</v>
      </c>
      <c r="K250" s="22">
        <v>880</v>
      </c>
      <c r="L250" s="22">
        <v>880</v>
      </c>
      <c r="M250" s="22">
        <v>880</v>
      </c>
      <c r="N250" s="22">
        <v>880</v>
      </c>
      <c r="O250" s="22">
        <v>880</v>
      </c>
      <c r="P250" s="22">
        <v>900</v>
      </c>
      <c r="Q250" s="22">
        <v>920</v>
      </c>
      <c r="R250" s="22">
        <v>1020</v>
      </c>
      <c r="S250" s="23"/>
      <c r="T250" s="23"/>
      <c r="U250" s="23"/>
      <c r="V250" s="23"/>
      <c r="W250" s="23"/>
      <c r="X250" s="23"/>
      <c r="Y250" s="23">
        <v>85</v>
      </c>
      <c r="Z250" s="23">
        <v>85</v>
      </c>
      <c r="AA250" s="23">
        <v>85</v>
      </c>
      <c r="AB250" s="23">
        <v>85</v>
      </c>
      <c r="AC250" s="23">
        <v>85</v>
      </c>
      <c r="AD250" s="23">
        <v>85</v>
      </c>
      <c r="AE250" s="23">
        <v>85</v>
      </c>
      <c r="AF250" s="23">
        <v>85</v>
      </c>
      <c r="AG250" s="22">
        <v>0</v>
      </c>
      <c r="AH250" s="22">
        <v>0</v>
      </c>
      <c r="AI250" s="22">
        <v>0</v>
      </c>
      <c r="AJ250" s="22">
        <v>0</v>
      </c>
      <c r="AK250" s="22">
        <v>0</v>
      </c>
      <c r="AL250" s="22">
        <v>0</v>
      </c>
      <c r="AM250" s="22">
        <v>74800</v>
      </c>
      <c r="AN250" s="22">
        <v>74800</v>
      </c>
      <c r="AO250" s="22">
        <v>74800</v>
      </c>
      <c r="AP250" s="22">
        <v>74800</v>
      </c>
      <c r="AQ250" s="22">
        <v>74800</v>
      </c>
      <c r="AR250" s="22">
        <v>76500</v>
      </c>
      <c r="AS250" s="22">
        <v>78200</v>
      </c>
      <c r="AT250" s="22">
        <v>86700</v>
      </c>
      <c r="AU250" s="22"/>
      <c r="AV250" s="22"/>
      <c r="AW250" s="22"/>
      <c r="AX250" s="22"/>
      <c r="AY250" s="22"/>
      <c r="AZ250" s="22"/>
      <c r="BA250" s="22"/>
      <c r="BB250" s="22"/>
      <c r="BC250" s="22"/>
      <c r="BD250" s="22"/>
      <c r="BE250" s="22"/>
      <c r="BF250" s="22"/>
      <c r="BG250" s="22"/>
      <c r="BH250" s="22"/>
    </row>
    <row r="251" spans="3:60" hidden="1">
      <c r="C251" s="21" t="s">
        <v>137</v>
      </c>
      <c r="D251" s="21" t="s">
        <v>116</v>
      </c>
      <c r="E251" s="22">
        <v>0</v>
      </c>
      <c r="F251" s="22">
        <v>0</v>
      </c>
      <c r="G251" s="22">
        <v>0</v>
      </c>
      <c r="H251" s="22">
        <v>0</v>
      </c>
      <c r="I251" s="22">
        <v>0</v>
      </c>
      <c r="J251" s="22">
        <v>0</v>
      </c>
      <c r="K251" s="22">
        <v>415</v>
      </c>
      <c r="L251" s="22">
        <v>415</v>
      </c>
      <c r="M251" s="22">
        <v>415</v>
      </c>
      <c r="N251" s="22">
        <v>415</v>
      </c>
      <c r="O251" s="22">
        <v>415</v>
      </c>
      <c r="P251" s="22">
        <v>419</v>
      </c>
      <c r="Q251" s="22">
        <v>423</v>
      </c>
      <c r="R251" s="22">
        <v>415</v>
      </c>
      <c r="S251" s="23"/>
      <c r="T251" s="23"/>
      <c r="U251" s="23"/>
      <c r="V251" s="23"/>
      <c r="W251" s="23"/>
      <c r="X251" s="23"/>
      <c r="Y251" s="23"/>
      <c r="Z251" s="23"/>
      <c r="AA251" s="23"/>
      <c r="AB251" s="23"/>
      <c r="AC251" s="23"/>
      <c r="AD251" s="23"/>
      <c r="AE251" s="23"/>
      <c r="AF251" s="23"/>
      <c r="AG251" s="22">
        <v>0</v>
      </c>
      <c r="AH251" s="22">
        <v>0</v>
      </c>
      <c r="AI251" s="22">
        <v>0</v>
      </c>
      <c r="AJ251" s="22">
        <v>0</v>
      </c>
      <c r="AK251" s="22">
        <v>0</v>
      </c>
      <c r="AL251" s="22">
        <v>0</v>
      </c>
      <c r="AM251" s="22">
        <v>35275</v>
      </c>
      <c r="AN251" s="22">
        <v>35275</v>
      </c>
      <c r="AO251" s="22">
        <v>35275</v>
      </c>
      <c r="AP251" s="22">
        <v>35275</v>
      </c>
      <c r="AQ251" s="22">
        <v>35275</v>
      </c>
      <c r="AR251" s="22">
        <v>35615</v>
      </c>
      <c r="AS251" s="22">
        <v>35955</v>
      </c>
      <c r="AT251" s="22">
        <v>35275</v>
      </c>
      <c r="AU251" s="22"/>
      <c r="AV251" s="22"/>
      <c r="AW251" s="22"/>
      <c r="AX251" s="22"/>
      <c r="AY251" s="22"/>
      <c r="AZ251" s="22"/>
      <c r="BA251" s="22"/>
      <c r="BB251" s="22"/>
      <c r="BC251" s="22"/>
      <c r="BD251" s="22"/>
      <c r="BE251" s="22"/>
      <c r="BF251" s="22"/>
      <c r="BG251" s="22"/>
      <c r="BH251" s="22"/>
    </row>
    <row r="252" spans="3:60" hidden="1">
      <c r="C252" s="21" t="s">
        <v>137</v>
      </c>
      <c r="D252" s="21" t="s">
        <v>117</v>
      </c>
      <c r="E252" s="22">
        <v>0</v>
      </c>
      <c r="F252" s="22">
        <v>0</v>
      </c>
      <c r="G252" s="22">
        <v>0</v>
      </c>
      <c r="H252" s="22">
        <v>0</v>
      </c>
      <c r="I252" s="22">
        <v>0</v>
      </c>
      <c r="J252" s="22">
        <v>0</v>
      </c>
      <c r="K252" s="22">
        <v>1323</v>
      </c>
      <c r="L252" s="22">
        <v>1323</v>
      </c>
      <c r="M252" s="22">
        <v>1323</v>
      </c>
      <c r="N252" s="22">
        <v>1323</v>
      </c>
      <c r="O252" s="22">
        <v>1323</v>
      </c>
      <c r="P252" s="22">
        <v>1347</v>
      </c>
      <c r="Q252" s="22">
        <v>1371</v>
      </c>
      <c r="R252" s="22">
        <v>1467</v>
      </c>
      <c r="S252" s="23"/>
      <c r="T252" s="23"/>
      <c r="U252" s="23"/>
      <c r="V252" s="23"/>
      <c r="W252" s="23"/>
      <c r="X252" s="23"/>
      <c r="Y252" s="23"/>
      <c r="Z252" s="23"/>
      <c r="AA252" s="23"/>
      <c r="AB252" s="23"/>
      <c r="AC252" s="23"/>
      <c r="AD252" s="23"/>
      <c r="AE252" s="23"/>
      <c r="AF252" s="23"/>
      <c r="AG252" s="22">
        <v>0</v>
      </c>
      <c r="AH252" s="22">
        <v>0</v>
      </c>
      <c r="AI252" s="22">
        <v>0</v>
      </c>
      <c r="AJ252" s="22">
        <v>0</v>
      </c>
      <c r="AK252" s="22">
        <v>0</v>
      </c>
      <c r="AL252" s="22">
        <v>0</v>
      </c>
      <c r="AM252" s="22">
        <v>112455</v>
      </c>
      <c r="AN252" s="22">
        <v>112455</v>
      </c>
      <c r="AO252" s="22">
        <v>112455</v>
      </c>
      <c r="AP252" s="22">
        <v>112455</v>
      </c>
      <c r="AQ252" s="22">
        <v>112455</v>
      </c>
      <c r="AR252" s="22">
        <v>114495</v>
      </c>
      <c r="AS252" s="22">
        <v>116535</v>
      </c>
      <c r="AT252" s="22">
        <v>124695</v>
      </c>
      <c r="AU252" s="22"/>
      <c r="AV252" s="22"/>
      <c r="AW252" s="22"/>
      <c r="AX252" s="22"/>
      <c r="AY252" s="22"/>
      <c r="AZ252" s="22"/>
      <c r="BA252" s="22"/>
      <c r="BB252" s="22"/>
      <c r="BC252" s="22"/>
      <c r="BD252" s="22"/>
      <c r="BE252" s="22"/>
      <c r="BF252" s="22"/>
      <c r="BG252" s="22"/>
      <c r="BH252" s="22"/>
    </row>
    <row r="253" spans="3:60" hidden="1">
      <c r="C253" s="21" t="s">
        <v>137</v>
      </c>
      <c r="D253" s="21" t="s">
        <v>118</v>
      </c>
      <c r="E253" s="22">
        <v>0</v>
      </c>
      <c r="F253" s="22">
        <v>0</v>
      </c>
      <c r="G253" s="22">
        <v>0</v>
      </c>
      <c r="H253" s="22">
        <v>0</v>
      </c>
      <c r="I253" s="22">
        <v>0</v>
      </c>
      <c r="J253" s="22">
        <v>0</v>
      </c>
      <c r="K253" s="22">
        <v>1323</v>
      </c>
      <c r="L253" s="22">
        <v>1323</v>
      </c>
      <c r="M253" s="22">
        <v>1323</v>
      </c>
      <c r="N253" s="22">
        <v>1323</v>
      </c>
      <c r="O253" s="22">
        <v>1323</v>
      </c>
      <c r="P253" s="22">
        <v>1347</v>
      </c>
      <c r="Q253" s="22">
        <v>1371</v>
      </c>
      <c r="R253" s="22">
        <v>1467</v>
      </c>
      <c r="S253" s="23"/>
      <c r="T253" s="23"/>
      <c r="U253" s="23"/>
      <c r="V253" s="23"/>
      <c r="W253" s="23"/>
      <c r="X253" s="23"/>
      <c r="Y253" s="23"/>
      <c r="Z253" s="23"/>
      <c r="AA253" s="23"/>
      <c r="AB253" s="23"/>
      <c r="AC253" s="23"/>
      <c r="AD253" s="23"/>
      <c r="AE253" s="23"/>
      <c r="AF253" s="23"/>
      <c r="AG253" s="22">
        <v>0</v>
      </c>
      <c r="AH253" s="22">
        <v>0</v>
      </c>
      <c r="AI253" s="22">
        <v>0</v>
      </c>
      <c r="AJ253" s="22">
        <v>0</v>
      </c>
      <c r="AK253" s="22">
        <v>0</v>
      </c>
      <c r="AL253" s="22">
        <v>0</v>
      </c>
      <c r="AM253" s="22">
        <v>112455</v>
      </c>
      <c r="AN253" s="22">
        <v>112455</v>
      </c>
      <c r="AO253" s="22">
        <v>112455</v>
      </c>
      <c r="AP253" s="22">
        <v>112455</v>
      </c>
      <c r="AQ253" s="22">
        <v>112455</v>
      </c>
      <c r="AR253" s="22">
        <v>114495</v>
      </c>
      <c r="AS253" s="22">
        <v>116535</v>
      </c>
      <c r="AT253" s="22">
        <v>124695</v>
      </c>
      <c r="AU253" s="22"/>
      <c r="AV253" s="22"/>
      <c r="AW253" s="22"/>
      <c r="AX253" s="22"/>
      <c r="AY253" s="22"/>
      <c r="AZ253" s="22"/>
      <c r="BA253" s="22"/>
      <c r="BB253" s="22"/>
      <c r="BC253" s="22"/>
      <c r="BD253" s="22"/>
      <c r="BE253" s="22"/>
      <c r="BF253" s="22"/>
      <c r="BG253" s="22"/>
      <c r="BH253" s="22"/>
    </row>
  </sheetData>
  <mergeCells count="1">
    <mergeCell ref="A1:B1"/>
  </mergeCells>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3D165-5E75-4A33-8B21-EC00A9D6C59A}">
  <sheetPr>
    <tabColor rgb="FF92D050"/>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F2" sqref="F2:F22"/>
    </sheetView>
  </sheetViews>
  <sheetFormatPr baseColWidth="10" defaultColWidth="9.109375" defaultRowHeight="14.4"/>
  <cols>
    <col min="1" max="1" width="14.109375" style="4" bestFit="1" customWidth="1"/>
    <col min="2" max="2" width="49.6640625" style="4" customWidth="1"/>
    <col min="3" max="3" width="9.33203125" style="4" bestFit="1" customWidth="1"/>
    <col min="4" max="4" width="12.88671875" style="6" bestFit="1" customWidth="1"/>
    <col min="5" max="5" width="6.6640625" style="4" bestFit="1" customWidth="1"/>
    <col min="6" max="6" width="6.6640625" style="4" customWidth="1"/>
    <col min="7" max="7" width="10" style="30" bestFit="1" customWidth="1"/>
    <col min="8" max="8" width="12.109375" style="30" bestFit="1" customWidth="1"/>
    <col min="9" max="9" width="11" style="30" bestFit="1" customWidth="1"/>
    <col min="10" max="10" width="30.21875" style="30" customWidth="1"/>
    <col min="11" max="11" width="12.21875" style="30" bestFit="1" customWidth="1"/>
    <col min="12" max="12" width="33.21875" style="30" bestFit="1" customWidth="1"/>
    <col min="13" max="13" width="14.44140625" style="31" customWidth="1"/>
    <col min="14" max="14" width="14.44140625" style="30" customWidth="1"/>
    <col min="15" max="15" width="21.77734375" style="4" customWidth="1"/>
    <col min="16" max="16" width="12.33203125" style="4" customWidth="1"/>
    <col min="17" max="17" width="17.44140625" style="4" customWidth="1"/>
    <col min="18" max="16384" width="9.109375" style="4"/>
  </cols>
  <sheetData>
    <row r="1" spans="1:17" ht="51" thickBot="1">
      <c r="A1" s="25" t="s">
        <v>138</v>
      </c>
      <c r="B1" s="26" t="s">
        <v>139</v>
      </c>
      <c r="C1" s="26" t="s">
        <v>140</v>
      </c>
      <c r="D1" s="26" t="s">
        <v>141</v>
      </c>
      <c r="E1" s="27" t="str">
        <f>Etiquettes!$A$5</f>
        <v>Unité</v>
      </c>
      <c r="F1" s="27" t="str">
        <f>Etiquettes!$A$4</f>
        <v>Campagne</v>
      </c>
      <c r="G1" s="27" t="str">
        <f>Etiquettes!$A$3</f>
        <v>Filière</v>
      </c>
      <c r="H1" s="27" t="str">
        <f>Etiquettes!$A$7</f>
        <v>Périmètre temporel - Source</v>
      </c>
      <c r="I1" s="27" t="str">
        <f>Etiquettes!$A$6</f>
        <v>Périmètre géographique</v>
      </c>
      <c r="J1" s="27" t="str">
        <f>Etiquettes!$A$12</f>
        <v>Traduction</v>
      </c>
      <c r="K1" s="27" t="str">
        <f>Etiquettes!$A$10</f>
        <v>Hypothèse</v>
      </c>
      <c r="L1" s="27" t="str">
        <f>Etiquettes!$A$9</f>
        <v>Source</v>
      </c>
      <c r="M1" s="27" t="str">
        <f>Etiquettes!$A$13</f>
        <v>Onglet source fichier Excel</v>
      </c>
      <c r="N1" s="27" t="str">
        <f>Etiquettes!$A$11</f>
        <v>Type de donnée collectée</v>
      </c>
      <c r="O1" s="27" t="str">
        <f>Etiquettes!$A$8</f>
        <v>Information collectée</v>
      </c>
      <c r="P1" s="26" t="s">
        <v>142</v>
      </c>
      <c r="Q1" s="28" t="s">
        <v>143</v>
      </c>
    </row>
    <row r="2" spans="1:17">
      <c r="A2" s="4" t="str">
        <f>Secteurs!$B$3</f>
        <v>Transformation</v>
      </c>
      <c r="B2" s="4" t="str">
        <f>Produits!$B$29</f>
        <v>Pommes de terre, non cuites ou cuites à l’eau ou à la vapeur, congelées ou surgelées</v>
      </c>
      <c r="C2" s="49" t="e">
        <f>'Fabrications - PRODCOM'!E18/10^6</f>
        <v>#VALUE!</v>
      </c>
      <c r="E2" s="4" t="str">
        <f>Etiquettes!$C$5</f>
        <v>kt</v>
      </c>
      <c r="F2" s="4">
        <v>0</v>
      </c>
      <c r="G2" s="31" t="str">
        <f>Etiquettes!$C$3</f>
        <v>Pomme de terre</v>
      </c>
      <c r="H2" s="6">
        <v>2015</v>
      </c>
      <c r="I2" s="31" t="str">
        <f>Etiquettes!$C$6</f>
        <v>France entière</v>
      </c>
      <c r="J2" s="31" t="str">
        <f>_xlfn.CONCAT("Production de ",B2)</f>
        <v>Production de Pommes de terre, non cuites ou cuites à l’eau ou à la vapeur, congelées ou surgelées</v>
      </c>
      <c r="K2" s="31"/>
      <c r="L2" s="4" t="str">
        <f>'Fabrications - PRODCOM'!$B$6</f>
        <v>Prodcom - Eurostat</v>
      </c>
      <c r="M2" s="31" t="str" cm="1">
        <f t="array" aca="1" ref="M2" ca="1">[2]!NOM_FEUILLE('Fabrications - PRODCOM'!$A$1)</f>
        <v>Fabrications - PRODCOM</v>
      </c>
      <c r="N2" s="30" t="str">
        <f>Etiquettes!$H$11</f>
        <v>Volume</v>
      </c>
      <c r="O2" s="31" t="str">
        <f>_xlfn.CONCAT(J2,IF(OR(ISBLANK(C2),ISERROR(C2)),"",_xlfn.CONCAT(" = ",MROUND(C2,1)," ",E2," (",L2,")")))</f>
        <v>Production de Pommes de terre, non cuites ou cuites à l’eau ou à la vapeur, congelées ou surgelées</v>
      </c>
    </row>
    <row r="3" spans="1:17">
      <c r="A3" s="4" t="str">
        <f>Secteurs!$B$3</f>
        <v>Transformation</v>
      </c>
      <c r="B3" s="4" t="str">
        <f>Produits!$B$32</f>
        <v>Pommes de terre préparées ou conservées autrement qu’au vinaigre ou à l’acide acétique, congelées ou surgelées, y compris les pommes de terre entièrement ou partiellement frites et ensuite congelées ou surgelées</v>
      </c>
      <c r="C3" s="29" t="e">
        <f>'Fabrications - PRODCOM'!E19/10^6</f>
        <v>#VALUE!</v>
      </c>
      <c r="E3" s="4" t="str">
        <f>Etiquettes!$C$5</f>
        <v>kt</v>
      </c>
      <c r="F3" s="4">
        <v>0</v>
      </c>
      <c r="G3" s="31" t="str">
        <f>Etiquettes!$C$3</f>
        <v>Pomme de terre</v>
      </c>
      <c r="H3" s="6">
        <v>2015</v>
      </c>
      <c r="I3" s="31" t="str">
        <f>Etiquettes!$C$6</f>
        <v>France entière</v>
      </c>
      <c r="J3" s="31" t="str">
        <f t="shared" ref="J3:J8" si="0">_xlfn.CONCAT("Production de ",B3)</f>
        <v>Production de Pommes de terre préparées ou conservées autrement qu’au vinaigre ou à l’acide acétique, congelées ou surgelées, y compris les pommes de terre entièrement ou partiellement frites et ensuite congelées ou surgelées</v>
      </c>
      <c r="K3" s="31"/>
      <c r="L3" s="4" t="str">
        <f>'Fabrications - PRODCOM'!$B$6</f>
        <v>Prodcom - Eurostat</v>
      </c>
      <c r="M3" s="31" t="str" cm="1">
        <f t="array" aca="1" ref="M3" ca="1">[2]!NOM_FEUILLE('Fabrications - PRODCOM'!$A$1)</f>
        <v>Fabrications - PRODCOM</v>
      </c>
      <c r="N3" s="30" t="str">
        <f>Etiquettes!$H$11</f>
        <v>Volume</v>
      </c>
      <c r="O3" s="31" t="str">
        <f t="shared" ref="O3:O22" si="1">_xlfn.CONCAT(J3,IF(OR(ISBLANK(C3),ISERROR(C3)),"",_xlfn.CONCAT(" = ",MROUND(C3,1)," ",E3," (",L3,")")))</f>
        <v>Production de Pommes de terre préparées ou conservées autrement qu’au vinaigre ou à l’acide acétique, congelées ou surgelées, y compris les pommes de terre entièrement ou partiellement frites et ensuite congelées ou surgelées</v>
      </c>
    </row>
    <row r="4" spans="1:17">
      <c r="A4" s="4" t="str">
        <f>Secteurs!$B$3</f>
        <v>Transformation</v>
      </c>
      <c r="B4" s="4" t="str">
        <f>Produits!$B$37</f>
        <v>Pommes de terre, déshydratées, coupées ou non, mais sans autre préparation</v>
      </c>
      <c r="C4" s="29">
        <f>'Fabrications - PRODCOM'!E20/10^6</f>
        <v>0</v>
      </c>
      <c r="E4" s="4" t="str">
        <f>Etiquettes!$C$5</f>
        <v>kt</v>
      </c>
      <c r="F4" s="4">
        <v>0</v>
      </c>
      <c r="G4" s="31" t="str">
        <f>Etiquettes!$C$3</f>
        <v>Pomme de terre</v>
      </c>
      <c r="H4" s="6">
        <v>2015</v>
      </c>
      <c r="I4" s="31" t="str">
        <f>Etiquettes!$C$6</f>
        <v>France entière</v>
      </c>
      <c r="J4" s="31" t="str">
        <f t="shared" si="0"/>
        <v>Production de Pommes de terre, déshydratées, coupées ou non, mais sans autre préparation</v>
      </c>
      <c r="K4" s="31"/>
      <c r="L4" s="4" t="str">
        <f>'Fabrications - PRODCOM'!$B$6</f>
        <v>Prodcom - Eurostat</v>
      </c>
      <c r="M4" s="31" t="str" cm="1">
        <f t="array" aca="1" ref="M4" ca="1">[2]!NOM_FEUILLE('Fabrications - PRODCOM'!$A$1)</f>
        <v>Fabrications - PRODCOM</v>
      </c>
      <c r="N4" s="30" t="str">
        <f>Etiquettes!$H$11</f>
        <v>Volume</v>
      </c>
      <c r="O4" s="31" t="str">
        <f t="shared" si="1"/>
        <v>Production de Pommes de terre, déshydratées, coupées ou non, mais sans autre préparation = 0 kt (Prodcom - Eurostat)</v>
      </c>
    </row>
    <row r="5" spans="1:17">
      <c r="A5" s="4" t="str">
        <f>Secteurs!$B$3</f>
        <v>Transformation</v>
      </c>
      <c r="B5" s="4" t="str">
        <f>Produits!$B$41</f>
        <v>Pommes de terre déshydratées sous forme de farine, de poudre, de flocons, de granulés ou de pellets</v>
      </c>
      <c r="C5" s="29" t="e">
        <f>'Fabrications - PRODCOM'!E21/10^6</f>
        <v>#VALUE!</v>
      </c>
      <c r="E5" s="4" t="str">
        <f>Etiquettes!$C$5</f>
        <v>kt</v>
      </c>
      <c r="F5" s="4">
        <v>0</v>
      </c>
      <c r="G5" s="31" t="str">
        <f>Etiquettes!$C$3</f>
        <v>Pomme de terre</v>
      </c>
      <c r="H5" s="6">
        <v>2015</v>
      </c>
      <c r="I5" s="31" t="str">
        <f>Etiquettes!$C$6</f>
        <v>France entière</v>
      </c>
      <c r="J5" s="31" t="str">
        <f t="shared" si="0"/>
        <v>Production de Pommes de terre déshydratées sous forme de farine, de poudre, de flocons, de granulés ou de pellets</v>
      </c>
      <c r="K5" s="31"/>
      <c r="L5" s="4" t="str">
        <f>'Fabrications - PRODCOM'!$B$6</f>
        <v>Prodcom - Eurostat</v>
      </c>
      <c r="M5" s="31" t="str" cm="1">
        <f t="array" aca="1" ref="M5" ca="1">[2]!NOM_FEUILLE('Fabrications - PRODCOM'!$A$1)</f>
        <v>Fabrications - PRODCOM</v>
      </c>
      <c r="N5" s="30" t="str">
        <f>Etiquettes!$H$11</f>
        <v>Volume</v>
      </c>
      <c r="O5" s="31" t="str">
        <f t="shared" si="1"/>
        <v>Production de Pommes de terre déshydratées sous forme de farine, de poudre, de flocons, de granulés ou de pellets</v>
      </c>
    </row>
    <row r="6" spans="1:17">
      <c r="A6" s="4" t="str">
        <f>Secteurs!$B$3</f>
        <v>Transformation</v>
      </c>
      <c r="B6" s="4" t="str">
        <f>Produits!$B$39</f>
        <v>Pommes de terre préparées ou conservées, sous forme de farine, semoule ou flocons (à l’exclusion des chips et des produits congelés ou surgelés, ou préparés ou conservés au vinaigre ou à l’acide acétique)</v>
      </c>
      <c r="C6" s="29" t="e">
        <f>'Fabrications - PRODCOM'!E22/10^6</f>
        <v>#VALUE!</v>
      </c>
      <c r="E6" s="4" t="str">
        <f>Etiquettes!$C$5</f>
        <v>kt</v>
      </c>
      <c r="F6" s="4">
        <v>0</v>
      </c>
      <c r="G6" s="31" t="str">
        <f>Etiquettes!$C$3</f>
        <v>Pomme de terre</v>
      </c>
      <c r="H6" s="6">
        <v>2015</v>
      </c>
      <c r="I6" s="31" t="str">
        <f>Etiquettes!$C$6</f>
        <v>France entière</v>
      </c>
      <c r="J6" s="31" t="str">
        <f t="shared" si="0"/>
        <v>Production de Pommes de terre préparées ou conservées, sous forme de farine, semoule ou flocons (à l’exclusion des chips et des produits congelés ou surgelés, ou préparés ou conservés au vinaigre ou à l’acide acétique)</v>
      </c>
      <c r="K6" s="31"/>
      <c r="L6" s="4" t="str">
        <f>'Fabrications - PRODCOM'!$B$6</f>
        <v>Prodcom - Eurostat</v>
      </c>
      <c r="M6" s="31" t="str" cm="1">
        <f t="array" aca="1" ref="M6" ca="1">[2]!NOM_FEUILLE('Fabrications - PRODCOM'!$A$1)</f>
        <v>Fabrications - PRODCOM</v>
      </c>
      <c r="N6" s="30" t="str">
        <f>Etiquettes!$H$11</f>
        <v>Volume</v>
      </c>
      <c r="O6" s="31" t="str">
        <f t="shared" si="1"/>
        <v>Production de Pommes de terre préparées ou conservées, sous forme de farine, semoule ou flocons (à l’exclusion des chips et des produits congelés ou surgelés, ou préparés ou conservés au vinaigre ou à l’acide acétique)</v>
      </c>
    </row>
    <row r="7" spans="1:17">
      <c r="A7" s="4" t="str">
        <f>Secteurs!$B$3</f>
        <v>Transformation</v>
      </c>
      <c r="B7" s="4" t="str">
        <f>Produits!$B$43</f>
        <v>Autres préparations ou conserves de pommes de terre, y compris les chips (à l’exclusion des produits congelés ou surgelés, séchés, préparés ou conservés au vinaigre ou à l’acide acétique, ou sous forme de farines, semoules ou flocons)</v>
      </c>
      <c r="C7" s="29">
        <f>'Fabrications - PRODCOM'!E23/10^6</f>
        <v>121.337322</v>
      </c>
      <c r="E7" s="4" t="str">
        <f>Etiquettes!$C$5</f>
        <v>kt</v>
      </c>
      <c r="F7" s="4">
        <v>0</v>
      </c>
      <c r="G7" s="31" t="str">
        <f>Etiquettes!$C$3</f>
        <v>Pomme de terre</v>
      </c>
      <c r="H7" s="6">
        <v>2015</v>
      </c>
      <c r="I7" s="31" t="str">
        <f>Etiquettes!$C$6</f>
        <v>France entière</v>
      </c>
      <c r="J7" s="31" t="str">
        <f t="shared" si="0"/>
        <v>Production de Autres préparations ou conserves de pommes de terre, y compris les chips (à l’exclusion des produits congelés ou surgelés, séchés, préparés ou conservés au vinaigre ou à l’acide acétique, ou sous forme de farines, semoules ou flocons)</v>
      </c>
      <c r="K7" s="31"/>
      <c r="L7" s="4" t="str">
        <f>'Fabrications - PRODCOM'!$B$6</f>
        <v>Prodcom - Eurostat</v>
      </c>
      <c r="M7" s="31" t="str" cm="1">
        <f t="array" aca="1" ref="M7" ca="1">[2]!NOM_FEUILLE('Fabrications - PRODCOM'!$A$1)</f>
        <v>Fabrications - PRODCOM</v>
      </c>
      <c r="N7" s="30" t="str">
        <f>Etiquettes!$H$11</f>
        <v>Volume</v>
      </c>
      <c r="O7" s="31" t="str">
        <f t="shared" si="1"/>
        <v>Production de Autres préparations ou conserves de pommes de terre, y compris les chips (à l’exclusion des produits congelés ou surgelés, séchés, préparés ou conservés au vinaigre ou à l’acide acétique, ou sous forme de farines, semoules ou flocons) = 121 kt (Prodcom - Eurostat)</v>
      </c>
    </row>
    <row r="8" spans="1:17">
      <c r="A8" s="4" t="str">
        <f>Secteurs!$B$3</f>
        <v>Transformation</v>
      </c>
      <c r="B8" s="4" t="str">
        <f>Produits!$B$25</f>
        <v>Fécule de pommes de terre</v>
      </c>
      <c r="C8" s="29" t="e">
        <f>'Fabrications - PRODCOM'!E24/10^6</f>
        <v>#VALUE!</v>
      </c>
      <c r="E8" s="4" t="str">
        <f>Etiquettes!$C$5</f>
        <v>kt</v>
      </c>
      <c r="F8" s="4">
        <v>0</v>
      </c>
      <c r="G8" s="31" t="str">
        <f>Etiquettes!$C$3</f>
        <v>Pomme de terre</v>
      </c>
      <c r="H8" s="6">
        <v>2015</v>
      </c>
      <c r="I8" s="31" t="str">
        <f>Etiquettes!$C$6</f>
        <v>France entière</v>
      </c>
      <c r="J8" s="31" t="str">
        <f t="shared" si="0"/>
        <v>Production de Fécule de pommes de terre</v>
      </c>
      <c r="K8" s="31"/>
      <c r="L8" s="4" t="str">
        <f>'Fabrications - PRODCOM'!$B$6</f>
        <v>Prodcom - Eurostat</v>
      </c>
      <c r="M8" s="31" t="str" cm="1">
        <f t="array" aca="1" ref="M8" ca="1">[2]!NOM_FEUILLE('Fabrications - PRODCOM'!$A$1)</f>
        <v>Fabrications - PRODCOM</v>
      </c>
      <c r="N8" s="30" t="str">
        <f>Etiquettes!$H$11</f>
        <v>Volume</v>
      </c>
      <c r="O8" s="31" t="str">
        <f t="shared" si="1"/>
        <v>Production de Fécule de pommes de terre</v>
      </c>
    </row>
    <row r="9" spans="1:17">
      <c r="A9" s="4" t="str">
        <f>Secteurs!$B$3</f>
        <v>Transformation</v>
      </c>
      <c r="B9" s="4" t="str">
        <f>Produits!$B$29</f>
        <v>Pommes de terre, non cuites ou cuites à l’eau ou à la vapeur, congelées ou surgelées</v>
      </c>
      <c r="C9" s="29" t="e">
        <f>'Fabrications - PRODCOM'!F18/10^6</f>
        <v>#VALUE!</v>
      </c>
      <c r="E9" s="4" t="str">
        <f>Etiquettes!$C$5</f>
        <v>kt</v>
      </c>
      <c r="F9" s="4">
        <v>0</v>
      </c>
      <c r="G9" s="31" t="str">
        <f>Etiquettes!$C$3</f>
        <v>Pomme de terre</v>
      </c>
      <c r="H9" s="6">
        <v>2015</v>
      </c>
      <c r="I9" s="31" t="str">
        <f>Etiquettes!$C$6</f>
        <v>France entière</v>
      </c>
      <c r="J9" s="31" t="str">
        <f>_xlfn.CONCAT("Production de ",B9)</f>
        <v>Production de Pommes de terre, non cuites ou cuites à l’eau ou à la vapeur, congelées ou surgelées</v>
      </c>
      <c r="K9" s="31"/>
      <c r="L9" s="4" t="str">
        <f>'Fabrications - PRODCOM'!$B$6</f>
        <v>Prodcom - Eurostat</v>
      </c>
      <c r="M9" s="31" t="str" cm="1">
        <f t="array" aca="1" ref="M9" ca="1">[2]!NOM_FEUILLE('Fabrications - PRODCOM'!$A$1)</f>
        <v>Fabrications - PRODCOM</v>
      </c>
      <c r="N9" s="30" t="str">
        <f>Etiquettes!$H$11</f>
        <v>Volume</v>
      </c>
      <c r="O9" s="31" t="str">
        <f t="shared" si="1"/>
        <v>Production de Pommes de terre, non cuites ou cuites à l’eau ou à la vapeur, congelées ou surgelées</v>
      </c>
    </row>
    <row r="10" spans="1:17">
      <c r="A10" s="4" t="str">
        <f>Secteurs!$B$3</f>
        <v>Transformation</v>
      </c>
      <c r="B10" s="4" t="str">
        <f>Produits!$B$32</f>
        <v>Pommes de terre préparées ou conservées autrement qu’au vinaigre ou à l’acide acétique, congelées ou surgelées, y compris les pommes de terre entièrement ou partiellement frites et ensuite congelées ou surgelées</v>
      </c>
      <c r="C10" s="29" t="e">
        <f>'Fabrications - PRODCOM'!F19/10^6</f>
        <v>#VALUE!</v>
      </c>
      <c r="E10" s="4" t="str">
        <f>Etiquettes!$C$5</f>
        <v>kt</v>
      </c>
      <c r="F10" s="4">
        <v>0</v>
      </c>
      <c r="G10" s="31" t="str">
        <f>Etiquettes!$C$3</f>
        <v>Pomme de terre</v>
      </c>
      <c r="H10" s="6">
        <v>2015</v>
      </c>
      <c r="I10" s="31" t="str">
        <f>Etiquettes!$C$6</f>
        <v>France entière</v>
      </c>
      <c r="J10" s="31" t="str">
        <f t="shared" ref="J10:J15" si="2">_xlfn.CONCAT("Production de ",B10)</f>
        <v>Production de Pommes de terre préparées ou conservées autrement qu’au vinaigre ou à l’acide acétique, congelées ou surgelées, y compris les pommes de terre entièrement ou partiellement frites et ensuite congelées ou surgelées</v>
      </c>
      <c r="K10" s="31"/>
      <c r="L10" s="4" t="str">
        <f>'Fabrications - PRODCOM'!$B$6</f>
        <v>Prodcom - Eurostat</v>
      </c>
      <c r="M10" s="31" t="str" cm="1">
        <f t="array" aca="1" ref="M10" ca="1">[2]!NOM_FEUILLE('Fabrications - PRODCOM'!$A$1)</f>
        <v>Fabrications - PRODCOM</v>
      </c>
      <c r="N10" s="30" t="str">
        <f>Etiquettes!$H$11</f>
        <v>Volume</v>
      </c>
      <c r="O10" s="31" t="str">
        <f t="shared" si="1"/>
        <v>Production de Pommes de terre préparées ou conservées autrement qu’au vinaigre ou à l’acide acétique, congelées ou surgelées, y compris les pommes de terre entièrement ou partiellement frites et ensuite congelées ou surgelées</v>
      </c>
    </row>
    <row r="11" spans="1:17">
      <c r="A11" s="4" t="str">
        <f>Secteurs!$B$3</f>
        <v>Transformation</v>
      </c>
      <c r="B11" s="4" t="str">
        <f>Produits!$B$37</f>
        <v>Pommes de terre, déshydratées, coupées ou non, mais sans autre préparation</v>
      </c>
      <c r="C11" s="29">
        <f>'Fabrications - PRODCOM'!F20/10^6</f>
        <v>0</v>
      </c>
      <c r="E11" s="4" t="str">
        <f>Etiquettes!$C$5</f>
        <v>kt</v>
      </c>
      <c r="F11" s="4">
        <v>0</v>
      </c>
      <c r="G11" s="31" t="str">
        <f>Etiquettes!$C$3</f>
        <v>Pomme de terre</v>
      </c>
      <c r="H11" s="6">
        <v>2015</v>
      </c>
      <c r="I11" s="31" t="str">
        <f>Etiquettes!$C$6</f>
        <v>France entière</v>
      </c>
      <c r="J11" s="31" t="str">
        <f t="shared" si="2"/>
        <v>Production de Pommes de terre, déshydratées, coupées ou non, mais sans autre préparation</v>
      </c>
      <c r="K11" s="31"/>
      <c r="L11" s="4" t="str">
        <f>'Fabrications - PRODCOM'!$B$6</f>
        <v>Prodcom - Eurostat</v>
      </c>
      <c r="M11" s="31" t="str" cm="1">
        <f t="array" aca="1" ref="M11" ca="1">[2]!NOM_FEUILLE('Fabrications - PRODCOM'!$A$1)</f>
        <v>Fabrications - PRODCOM</v>
      </c>
      <c r="N11" s="30" t="str">
        <f>Etiquettes!$H$11</f>
        <v>Volume</v>
      </c>
      <c r="O11" s="31" t="str">
        <f t="shared" si="1"/>
        <v>Production de Pommes de terre, déshydratées, coupées ou non, mais sans autre préparation = 0 kt (Prodcom - Eurostat)</v>
      </c>
    </row>
    <row r="12" spans="1:17">
      <c r="A12" s="4" t="str">
        <f>Secteurs!$B$3</f>
        <v>Transformation</v>
      </c>
      <c r="B12" s="4" t="str">
        <f>Produits!$B$41</f>
        <v>Pommes de terre déshydratées sous forme de farine, de poudre, de flocons, de granulés ou de pellets</v>
      </c>
      <c r="C12" s="29" t="e">
        <f>'Fabrications - PRODCOM'!F21/10^6</f>
        <v>#VALUE!</v>
      </c>
      <c r="E12" s="4" t="str">
        <f>Etiquettes!$C$5</f>
        <v>kt</v>
      </c>
      <c r="F12" s="4">
        <v>0</v>
      </c>
      <c r="G12" s="31" t="str">
        <f>Etiquettes!$C$3</f>
        <v>Pomme de terre</v>
      </c>
      <c r="H12" s="6">
        <v>2015</v>
      </c>
      <c r="I12" s="31" t="str">
        <f>Etiquettes!$C$6</f>
        <v>France entière</v>
      </c>
      <c r="J12" s="31" t="str">
        <f t="shared" si="2"/>
        <v>Production de Pommes de terre déshydratées sous forme de farine, de poudre, de flocons, de granulés ou de pellets</v>
      </c>
      <c r="K12" s="31"/>
      <c r="L12" s="4" t="str">
        <f>'Fabrications - PRODCOM'!$B$6</f>
        <v>Prodcom - Eurostat</v>
      </c>
      <c r="M12" s="31" t="str" cm="1">
        <f t="array" aca="1" ref="M12" ca="1">[2]!NOM_FEUILLE('Fabrications - PRODCOM'!$A$1)</f>
        <v>Fabrications - PRODCOM</v>
      </c>
      <c r="N12" s="30" t="str">
        <f>Etiquettes!$H$11</f>
        <v>Volume</v>
      </c>
      <c r="O12" s="31" t="str">
        <f t="shared" si="1"/>
        <v>Production de Pommes de terre déshydratées sous forme de farine, de poudre, de flocons, de granulés ou de pellets</v>
      </c>
    </row>
    <row r="13" spans="1:17">
      <c r="A13" s="4" t="str">
        <f>Secteurs!$B$3</f>
        <v>Transformation</v>
      </c>
      <c r="B13" s="4" t="str">
        <f>Produits!$B$39</f>
        <v>Pommes de terre préparées ou conservées, sous forme de farine, semoule ou flocons (à l’exclusion des chips et des produits congelés ou surgelés, ou préparés ou conservés au vinaigre ou à l’acide acétique)</v>
      </c>
      <c r="C13" s="29" t="e">
        <f>'Fabrications - PRODCOM'!F22/10^6</f>
        <v>#VALUE!</v>
      </c>
      <c r="E13" s="4" t="str">
        <f>Etiquettes!$C$5</f>
        <v>kt</v>
      </c>
      <c r="F13" s="4">
        <v>0</v>
      </c>
      <c r="G13" s="31" t="str">
        <f>Etiquettes!$C$3</f>
        <v>Pomme de terre</v>
      </c>
      <c r="H13" s="6">
        <v>2015</v>
      </c>
      <c r="I13" s="31" t="str">
        <f>Etiquettes!$C$6</f>
        <v>France entière</v>
      </c>
      <c r="J13" s="31" t="str">
        <f t="shared" si="2"/>
        <v>Production de Pommes de terre préparées ou conservées, sous forme de farine, semoule ou flocons (à l’exclusion des chips et des produits congelés ou surgelés, ou préparés ou conservés au vinaigre ou à l’acide acétique)</v>
      </c>
      <c r="K13" s="31"/>
      <c r="L13" s="4" t="str">
        <f>'Fabrications - PRODCOM'!$B$6</f>
        <v>Prodcom - Eurostat</v>
      </c>
      <c r="M13" s="31" t="str" cm="1">
        <f t="array" aca="1" ref="M13" ca="1">[2]!NOM_FEUILLE('Fabrications - PRODCOM'!$A$1)</f>
        <v>Fabrications - PRODCOM</v>
      </c>
      <c r="N13" s="30" t="str">
        <f>Etiquettes!$H$11</f>
        <v>Volume</v>
      </c>
      <c r="O13" s="31" t="str">
        <f t="shared" si="1"/>
        <v>Production de Pommes de terre préparées ou conservées, sous forme de farine, semoule ou flocons (à l’exclusion des chips et des produits congelés ou surgelés, ou préparés ou conservés au vinaigre ou à l’acide acétique)</v>
      </c>
    </row>
    <row r="14" spans="1:17">
      <c r="A14" s="4" t="str">
        <f>Secteurs!$B$3</f>
        <v>Transformation</v>
      </c>
      <c r="B14" s="4" t="str">
        <f>Produits!$B$43</f>
        <v>Autres préparations ou conserves de pommes de terre, y compris les chips (à l’exclusion des produits congelés ou surgelés, séchés, préparés ou conservés au vinaigre ou à l’acide acétique, ou sous forme de farines, semoules ou flocons)</v>
      </c>
      <c r="C14" s="29">
        <f>'Fabrications - PRODCOM'!F23/10^6</f>
        <v>132.92400000000001</v>
      </c>
      <c r="E14" s="4" t="str">
        <f>Etiquettes!$C$5</f>
        <v>kt</v>
      </c>
      <c r="F14" s="4">
        <v>0</v>
      </c>
      <c r="G14" s="31" t="str">
        <f>Etiquettes!$C$3</f>
        <v>Pomme de terre</v>
      </c>
      <c r="H14" s="6">
        <v>2015</v>
      </c>
      <c r="I14" s="31" t="str">
        <f>Etiquettes!$C$6</f>
        <v>France entière</v>
      </c>
      <c r="J14" s="31" t="str">
        <f t="shared" si="2"/>
        <v>Production de Autres préparations ou conserves de pommes de terre, y compris les chips (à l’exclusion des produits congelés ou surgelés, séchés, préparés ou conservés au vinaigre ou à l’acide acétique, ou sous forme de farines, semoules ou flocons)</v>
      </c>
      <c r="K14" s="31"/>
      <c r="L14" s="4" t="str">
        <f>'Fabrications - PRODCOM'!$B$6</f>
        <v>Prodcom - Eurostat</v>
      </c>
      <c r="M14" s="31" t="str" cm="1">
        <f t="array" aca="1" ref="M14" ca="1">[2]!NOM_FEUILLE('Fabrications - PRODCOM'!$A$1)</f>
        <v>Fabrications - PRODCOM</v>
      </c>
      <c r="N14" s="30" t="str">
        <f>Etiquettes!$H$11</f>
        <v>Volume</v>
      </c>
      <c r="O14" s="31" t="str">
        <f t="shared" si="1"/>
        <v>Production de Autres préparations ou conserves de pommes de terre, y compris les chips (à l’exclusion des produits congelés ou surgelés, séchés, préparés ou conservés au vinaigre ou à l’acide acétique, ou sous forme de farines, semoules ou flocons) = 133 kt (Prodcom - Eurostat)</v>
      </c>
    </row>
    <row r="15" spans="1:17">
      <c r="A15" s="4" t="str">
        <f>Secteurs!$B$3</f>
        <v>Transformation</v>
      </c>
      <c r="B15" s="4" t="str">
        <f>Produits!$B$25</f>
        <v>Fécule de pommes de terre</v>
      </c>
      <c r="C15" s="29" t="e">
        <f>'Fabrications - PRODCOM'!F24/10^6</f>
        <v>#VALUE!</v>
      </c>
      <c r="E15" s="4" t="str">
        <f>Etiquettes!$C$5</f>
        <v>kt</v>
      </c>
      <c r="F15" s="4">
        <v>0</v>
      </c>
      <c r="G15" s="31" t="str">
        <f>Etiquettes!$C$3</f>
        <v>Pomme de terre</v>
      </c>
      <c r="H15" s="6">
        <v>2015</v>
      </c>
      <c r="I15" s="31" t="str">
        <f>Etiquettes!$C$6</f>
        <v>France entière</v>
      </c>
      <c r="J15" s="31" t="str">
        <f t="shared" si="2"/>
        <v>Production de Fécule de pommes de terre</v>
      </c>
      <c r="K15" s="31"/>
      <c r="L15" s="4" t="str">
        <f>'Fabrications - PRODCOM'!$B$6</f>
        <v>Prodcom - Eurostat</v>
      </c>
      <c r="M15" s="31" t="str" cm="1">
        <f t="array" aca="1" ref="M15" ca="1">[2]!NOM_FEUILLE('Fabrications - PRODCOM'!$A$1)</f>
        <v>Fabrications - PRODCOM</v>
      </c>
      <c r="N15" s="30" t="str">
        <f>Etiquettes!$H$11</f>
        <v>Volume</v>
      </c>
      <c r="O15" s="31" t="str">
        <f t="shared" si="1"/>
        <v>Production de Fécule de pommes de terre</v>
      </c>
    </row>
    <row r="16" spans="1:17">
      <c r="A16" s="4" t="str">
        <f>Secteurs!$B$3</f>
        <v>Transformation</v>
      </c>
      <c r="B16" s="4" t="str">
        <f>Produits!$B$29</f>
        <v>Pommes de terre, non cuites ou cuites à l’eau ou à la vapeur, congelées ou surgelées</v>
      </c>
      <c r="C16" s="29">
        <f>'Fabrications - PRODCOM'!G18/10^6</f>
        <v>3.6604999999999999</v>
      </c>
      <c r="E16" s="4" t="str">
        <f>Etiquettes!$C$5</f>
        <v>kt</v>
      </c>
      <c r="F16" s="4">
        <v>0</v>
      </c>
      <c r="G16" s="31" t="str">
        <f>Etiquettes!$C$3</f>
        <v>Pomme de terre</v>
      </c>
      <c r="H16" s="6">
        <v>2015</v>
      </c>
      <c r="I16" s="31" t="str">
        <f>Etiquettes!$C$6</f>
        <v>France entière</v>
      </c>
      <c r="J16" s="31" t="str">
        <f>_xlfn.CONCAT("Production de ",B16)</f>
        <v>Production de Pommes de terre, non cuites ou cuites à l’eau ou à la vapeur, congelées ou surgelées</v>
      </c>
      <c r="K16" s="31"/>
      <c r="L16" s="4" t="str">
        <f>'Fabrications - PRODCOM'!$B$6</f>
        <v>Prodcom - Eurostat</v>
      </c>
      <c r="M16" s="31" t="str" cm="1">
        <f t="array" aca="1" ref="M16" ca="1">[2]!NOM_FEUILLE('Fabrications - PRODCOM'!$A$1)</f>
        <v>Fabrications - PRODCOM</v>
      </c>
      <c r="N16" s="30" t="str">
        <f>Etiquettes!$H$11</f>
        <v>Volume</v>
      </c>
      <c r="O16" s="31" t="str">
        <f t="shared" si="1"/>
        <v>Production de Pommes de terre, non cuites ou cuites à l’eau ou à la vapeur, congelées ou surgelées = 4 kt (Prodcom - Eurostat)</v>
      </c>
    </row>
    <row r="17" spans="1:15">
      <c r="A17" s="4" t="str">
        <f>Secteurs!$B$3</f>
        <v>Transformation</v>
      </c>
      <c r="B17" s="4" t="str">
        <f>Produits!$B$32</f>
        <v>Pommes de terre préparées ou conservées autrement qu’au vinaigre ou à l’acide acétique, congelées ou surgelées, y compris les pommes de terre entièrement ou partiellement frites et ensuite congelées ou surgelées</v>
      </c>
      <c r="C17" s="29" t="e">
        <f>'Fabrications - PRODCOM'!G19/10^6</f>
        <v>#VALUE!</v>
      </c>
      <c r="E17" s="4" t="str">
        <f>Etiquettes!$C$5</f>
        <v>kt</v>
      </c>
      <c r="F17" s="4">
        <v>0</v>
      </c>
      <c r="G17" s="31" t="str">
        <f>Etiquettes!$C$3</f>
        <v>Pomme de terre</v>
      </c>
      <c r="H17" s="6">
        <v>2015</v>
      </c>
      <c r="I17" s="31" t="str">
        <f>Etiquettes!$C$6</f>
        <v>France entière</v>
      </c>
      <c r="J17" s="31" t="str">
        <f t="shared" ref="J17:J22" si="3">_xlfn.CONCAT("Production de ",B17)</f>
        <v>Production de Pommes de terre préparées ou conservées autrement qu’au vinaigre ou à l’acide acétique, congelées ou surgelées, y compris les pommes de terre entièrement ou partiellement frites et ensuite congelées ou surgelées</v>
      </c>
      <c r="K17" s="31"/>
      <c r="L17" s="4" t="str">
        <f>'Fabrications - PRODCOM'!$B$6</f>
        <v>Prodcom - Eurostat</v>
      </c>
      <c r="M17" s="31" t="str" cm="1">
        <f t="array" aca="1" ref="M17" ca="1">[2]!NOM_FEUILLE('Fabrications - PRODCOM'!$A$1)</f>
        <v>Fabrications - PRODCOM</v>
      </c>
      <c r="N17" s="30" t="str">
        <f>Etiquettes!$H$11</f>
        <v>Volume</v>
      </c>
      <c r="O17" s="31" t="str">
        <f t="shared" si="1"/>
        <v>Production de Pommes de terre préparées ou conservées autrement qu’au vinaigre ou à l’acide acétique, congelées ou surgelées, y compris les pommes de terre entièrement ou partiellement frites et ensuite congelées ou surgelées</v>
      </c>
    </row>
    <row r="18" spans="1:15">
      <c r="A18" s="4" t="str">
        <f>Secteurs!$B$3</f>
        <v>Transformation</v>
      </c>
      <c r="B18" s="4" t="str">
        <f>Produits!$B$37</f>
        <v>Pommes de terre, déshydratées, coupées ou non, mais sans autre préparation</v>
      </c>
      <c r="C18" s="29">
        <f>'Fabrications - PRODCOM'!G20/10^6</f>
        <v>0</v>
      </c>
      <c r="E18" s="4" t="str">
        <f>Etiquettes!$C$5</f>
        <v>kt</v>
      </c>
      <c r="F18" s="4">
        <v>0</v>
      </c>
      <c r="G18" s="31" t="str">
        <f>Etiquettes!$C$3</f>
        <v>Pomme de terre</v>
      </c>
      <c r="H18" s="6">
        <v>2015</v>
      </c>
      <c r="I18" s="31" t="str">
        <f>Etiquettes!$C$6</f>
        <v>France entière</v>
      </c>
      <c r="J18" s="31" t="str">
        <f t="shared" si="3"/>
        <v>Production de Pommes de terre, déshydratées, coupées ou non, mais sans autre préparation</v>
      </c>
      <c r="K18" s="31"/>
      <c r="L18" s="4" t="str">
        <f>'Fabrications - PRODCOM'!$B$6</f>
        <v>Prodcom - Eurostat</v>
      </c>
      <c r="M18" s="31" t="str" cm="1">
        <f t="array" aca="1" ref="M18" ca="1">[2]!NOM_FEUILLE('Fabrications - PRODCOM'!$A$1)</f>
        <v>Fabrications - PRODCOM</v>
      </c>
      <c r="N18" s="30" t="str">
        <f>Etiquettes!$H$11</f>
        <v>Volume</v>
      </c>
      <c r="O18" s="31" t="str">
        <f t="shared" si="1"/>
        <v>Production de Pommes de terre, déshydratées, coupées ou non, mais sans autre préparation = 0 kt (Prodcom - Eurostat)</v>
      </c>
    </row>
    <row r="19" spans="1:15">
      <c r="A19" s="4" t="str">
        <f>Secteurs!$B$3</f>
        <v>Transformation</v>
      </c>
      <c r="B19" s="4" t="str">
        <f>Produits!$B$41</f>
        <v>Pommes de terre déshydratées sous forme de farine, de poudre, de flocons, de granulés ou de pellets</v>
      </c>
      <c r="C19" s="29" t="e">
        <f>'Fabrications - PRODCOM'!G21/10^6</f>
        <v>#VALUE!</v>
      </c>
      <c r="E19" s="4" t="str">
        <f>Etiquettes!$C$5</f>
        <v>kt</v>
      </c>
      <c r="F19" s="4">
        <v>0</v>
      </c>
      <c r="G19" s="31" t="str">
        <f>Etiquettes!$C$3</f>
        <v>Pomme de terre</v>
      </c>
      <c r="H19" s="6">
        <v>2015</v>
      </c>
      <c r="I19" s="31" t="str">
        <f>Etiquettes!$C$6</f>
        <v>France entière</v>
      </c>
      <c r="J19" s="31" t="str">
        <f t="shared" si="3"/>
        <v>Production de Pommes de terre déshydratées sous forme de farine, de poudre, de flocons, de granulés ou de pellets</v>
      </c>
      <c r="K19" s="31"/>
      <c r="L19" s="4" t="str">
        <f>'Fabrications - PRODCOM'!$B$6</f>
        <v>Prodcom - Eurostat</v>
      </c>
      <c r="M19" s="31" t="str" cm="1">
        <f t="array" aca="1" ref="M19" ca="1">[2]!NOM_FEUILLE('Fabrications - PRODCOM'!$A$1)</f>
        <v>Fabrications - PRODCOM</v>
      </c>
      <c r="N19" s="30" t="str">
        <f>Etiquettes!$H$11</f>
        <v>Volume</v>
      </c>
      <c r="O19" s="31" t="str">
        <f t="shared" si="1"/>
        <v>Production de Pommes de terre déshydratées sous forme de farine, de poudre, de flocons, de granulés ou de pellets</v>
      </c>
    </row>
    <row r="20" spans="1:15">
      <c r="A20" s="4" t="str">
        <f>Secteurs!$B$3</f>
        <v>Transformation</v>
      </c>
      <c r="B20" s="4" t="str">
        <f>Produits!$B$39</f>
        <v>Pommes de terre préparées ou conservées, sous forme de farine, semoule ou flocons (à l’exclusion des chips et des produits congelés ou surgelés, ou préparés ou conservés au vinaigre ou à l’acide acétique)</v>
      </c>
      <c r="C20" s="29" t="e">
        <f>'Fabrications - PRODCOM'!G22/10^6</f>
        <v>#VALUE!</v>
      </c>
      <c r="E20" s="4" t="str">
        <f>Etiquettes!$C$5</f>
        <v>kt</v>
      </c>
      <c r="F20" s="4">
        <v>0</v>
      </c>
      <c r="G20" s="31" t="str">
        <f>Etiquettes!$C$3</f>
        <v>Pomme de terre</v>
      </c>
      <c r="H20" s="6">
        <v>2015</v>
      </c>
      <c r="I20" s="31" t="str">
        <f>Etiquettes!$C$6</f>
        <v>France entière</v>
      </c>
      <c r="J20" s="31" t="str">
        <f t="shared" si="3"/>
        <v>Production de Pommes de terre préparées ou conservées, sous forme de farine, semoule ou flocons (à l’exclusion des chips et des produits congelés ou surgelés, ou préparés ou conservés au vinaigre ou à l’acide acétique)</v>
      </c>
      <c r="K20" s="31"/>
      <c r="L20" s="4" t="str">
        <f>'Fabrications - PRODCOM'!$B$6</f>
        <v>Prodcom - Eurostat</v>
      </c>
      <c r="M20" s="31" t="str" cm="1">
        <f t="array" aca="1" ref="M20" ca="1">[2]!NOM_FEUILLE('Fabrications - PRODCOM'!$A$1)</f>
        <v>Fabrications - PRODCOM</v>
      </c>
      <c r="N20" s="30" t="str">
        <f>Etiquettes!$H$11</f>
        <v>Volume</v>
      </c>
      <c r="O20" s="31" t="str">
        <f t="shared" si="1"/>
        <v>Production de Pommes de terre préparées ou conservées, sous forme de farine, semoule ou flocons (à l’exclusion des chips et des produits congelés ou surgelés, ou préparés ou conservés au vinaigre ou à l’acide acétique)</v>
      </c>
    </row>
    <row r="21" spans="1:15">
      <c r="A21" s="4" t="str">
        <f>Secteurs!$B$3</f>
        <v>Transformation</v>
      </c>
      <c r="B21" s="4" t="str">
        <f>Produits!$B$43</f>
        <v>Autres préparations ou conserves de pommes de terre, y compris les chips (à l’exclusion des produits congelés ou surgelés, séchés, préparés ou conservés au vinaigre ou à l’acide acétique, ou sous forme de farines, semoules ou flocons)</v>
      </c>
      <c r="C21" s="29">
        <f>'Fabrications - PRODCOM'!G23/10^6</f>
        <v>170.48652200000001</v>
      </c>
      <c r="E21" s="4" t="str">
        <f>Etiquettes!$C$5</f>
        <v>kt</v>
      </c>
      <c r="F21" s="4">
        <v>0</v>
      </c>
      <c r="G21" s="31" t="str">
        <f>Etiquettes!$C$3</f>
        <v>Pomme de terre</v>
      </c>
      <c r="H21" s="6">
        <v>2015</v>
      </c>
      <c r="I21" s="31" t="str">
        <f>Etiquettes!$C$6</f>
        <v>France entière</v>
      </c>
      <c r="J21" s="31" t="str">
        <f t="shared" si="3"/>
        <v>Production de Autres préparations ou conserves de pommes de terre, y compris les chips (à l’exclusion des produits congelés ou surgelés, séchés, préparés ou conservés au vinaigre ou à l’acide acétique, ou sous forme de farines, semoules ou flocons)</v>
      </c>
      <c r="K21" s="31"/>
      <c r="L21" s="4" t="str">
        <f>'Fabrications - PRODCOM'!$B$6</f>
        <v>Prodcom - Eurostat</v>
      </c>
      <c r="M21" s="31" t="str" cm="1">
        <f t="array" aca="1" ref="M21" ca="1">[2]!NOM_FEUILLE('Fabrications - PRODCOM'!$A$1)</f>
        <v>Fabrications - PRODCOM</v>
      </c>
      <c r="N21" s="30" t="str">
        <f>Etiquettes!$H$11</f>
        <v>Volume</v>
      </c>
      <c r="O21" s="31" t="str">
        <f t="shared" si="1"/>
        <v>Production de Autres préparations ou conserves de pommes de terre, y compris les chips (à l’exclusion des produits congelés ou surgelés, séchés, préparés ou conservés au vinaigre ou à l’acide acétique, ou sous forme de farines, semoules ou flocons) = 170 kt (Prodcom - Eurostat)</v>
      </c>
    </row>
    <row r="22" spans="1:15">
      <c r="A22" s="4" t="str">
        <f>Secteurs!$B$3</f>
        <v>Transformation</v>
      </c>
      <c r="B22" s="4" t="str">
        <f>Produits!$B$25</f>
        <v>Fécule de pommes de terre</v>
      </c>
      <c r="C22" s="29" t="e">
        <f>'Fabrications - PRODCOM'!G24/10^6</f>
        <v>#VALUE!</v>
      </c>
      <c r="E22" s="4" t="str">
        <f>Etiquettes!$C$5</f>
        <v>kt</v>
      </c>
      <c r="F22" s="4">
        <v>0</v>
      </c>
      <c r="G22" s="31" t="str">
        <f>Etiquettes!$C$3</f>
        <v>Pomme de terre</v>
      </c>
      <c r="H22" s="6">
        <v>2015</v>
      </c>
      <c r="I22" s="31" t="str">
        <f>Etiquettes!$C$6</f>
        <v>France entière</v>
      </c>
      <c r="J22" s="31" t="str">
        <f t="shared" si="3"/>
        <v>Production de Fécule de pommes de terre</v>
      </c>
      <c r="K22" s="31"/>
      <c r="L22" s="4" t="str">
        <f>'Fabrications - PRODCOM'!$B$6</f>
        <v>Prodcom - Eurostat</v>
      </c>
      <c r="M22" s="31" t="str" cm="1">
        <f t="array" aca="1" ref="M22" ca="1">[2]!NOM_FEUILLE('Fabrications - PRODCOM'!$A$1)</f>
        <v>Fabrications - PRODCOM</v>
      </c>
      <c r="N22" s="30" t="str">
        <f>Etiquettes!$H$11</f>
        <v>Volume</v>
      </c>
      <c r="O22" s="31" t="str">
        <f t="shared" si="1"/>
        <v>Production de Fécule de pommes de terre</v>
      </c>
    </row>
    <row r="23" spans="1:15">
      <c r="C23" s="29"/>
      <c r="I23" s="4"/>
      <c r="L23" s="4"/>
      <c r="O23" s="30"/>
    </row>
    <row r="24" spans="1:15">
      <c r="I24" s="4"/>
      <c r="L24" s="4"/>
      <c r="O24" s="30"/>
    </row>
    <row r="25" spans="1:15">
      <c r="I25" s="4"/>
      <c r="L25" s="4"/>
      <c r="O25" s="30"/>
    </row>
    <row r="31" spans="1:15">
      <c r="D31" s="29"/>
    </row>
    <row r="32" spans="1:15">
      <c r="D32" s="29"/>
    </row>
    <row r="33" spans="4:4">
      <c r="D33" s="29"/>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03E46-0648-43CC-9EEA-2F4CF1DDBCCF}">
  <sheetPr>
    <tabColor rgb="FFFFC000"/>
  </sheetPr>
  <dimension ref="A1:G27"/>
  <sheetViews>
    <sheetView workbookViewId="0">
      <pane xSplit="4" ySplit="17" topLeftCell="E18" activePane="bottomRight" state="frozen"/>
      <selection sqref="A1:B1"/>
      <selection pane="topRight" sqref="A1:B1"/>
      <selection pane="bottomLeft" sqref="A1:B1"/>
      <selection pane="bottomRight" activeCell="F31" sqref="F31"/>
    </sheetView>
  </sheetViews>
  <sheetFormatPr baseColWidth="10" defaultColWidth="8.88671875" defaultRowHeight="11.4" customHeight="1"/>
  <cols>
    <col min="1" max="1" width="12.109375" style="48" bestFit="1" customWidth="1"/>
    <col min="2" max="2" width="39.5546875" style="48" bestFit="1" customWidth="1"/>
    <col min="3" max="3" width="14.88671875" style="34" customWidth="1"/>
    <col min="4" max="4" width="89.44140625" style="34" customWidth="1"/>
    <col min="5" max="7" width="10" style="34" customWidth="1"/>
    <col min="8" max="16384" width="8.88671875" style="34"/>
  </cols>
  <sheetData>
    <row r="1" spans="1:7" s="48" customFormat="1" ht="15" thickBot="1">
      <c r="A1" s="263" t="s">
        <v>194</v>
      </c>
      <c r="B1" s="264"/>
    </row>
    <row r="2" spans="1:7" s="48" customFormat="1" ht="14.4">
      <c r="A2" s="42" t="s">
        <v>195</v>
      </c>
      <c r="B2" s="43" t="s">
        <v>200</v>
      </c>
    </row>
    <row r="3" spans="1:7" s="48" customFormat="1" ht="14.4">
      <c r="A3" s="44" t="s">
        <v>10</v>
      </c>
      <c r="B3" s="45" t="s">
        <v>201</v>
      </c>
    </row>
    <row r="4" spans="1:7" s="48" customFormat="1" ht="14.4">
      <c r="A4" s="44" t="s">
        <v>22</v>
      </c>
      <c r="B4" s="45" t="s">
        <v>40</v>
      </c>
    </row>
    <row r="5" spans="1:7" s="48" customFormat="1" ht="14.4">
      <c r="A5" s="44" t="s">
        <v>20</v>
      </c>
      <c r="B5" s="45" t="s">
        <v>202</v>
      </c>
    </row>
    <row r="6" spans="1:7" s="48" customFormat="1" ht="14.4">
      <c r="A6" s="44" t="s">
        <v>28</v>
      </c>
      <c r="B6" s="4" t="s">
        <v>191</v>
      </c>
    </row>
    <row r="7" spans="1:7" s="48" customFormat="1" ht="15" thickBot="1">
      <c r="A7" s="46" t="s">
        <v>193</v>
      </c>
      <c r="B7" s="47" t="s">
        <v>199</v>
      </c>
    </row>
    <row r="8" spans="1:7" ht="14.4">
      <c r="C8" s="33" t="s">
        <v>157</v>
      </c>
    </row>
    <row r="9" spans="1:7" ht="14.4">
      <c r="C9" s="33" t="s">
        <v>158</v>
      </c>
      <c r="D9" s="35" t="s">
        <v>159</v>
      </c>
    </row>
    <row r="10" spans="1:7" ht="14.4">
      <c r="C10" s="33" t="s">
        <v>160</v>
      </c>
      <c r="D10" s="33" t="s">
        <v>161</v>
      </c>
    </row>
    <row r="11" spans="1:7" ht="14.4"/>
    <row r="12" spans="1:7" ht="14.4">
      <c r="C12" s="35" t="s">
        <v>162</v>
      </c>
      <c r="E12" s="33" t="s">
        <v>163</v>
      </c>
    </row>
    <row r="13" spans="1:7" ht="14.4">
      <c r="C13" s="35" t="s">
        <v>164</v>
      </c>
      <c r="E13" s="33" t="s">
        <v>23</v>
      </c>
    </row>
    <row r="14" spans="1:7" ht="14.4">
      <c r="C14" s="35" t="s">
        <v>165</v>
      </c>
      <c r="E14" s="33" t="s">
        <v>166</v>
      </c>
    </row>
    <row r="15" spans="1:7" ht="14.4"/>
    <row r="16" spans="1:7" ht="14.4">
      <c r="C16" s="265" t="s">
        <v>167</v>
      </c>
      <c r="D16" s="265" t="s">
        <v>167</v>
      </c>
      <c r="E16" s="36" t="s">
        <v>168</v>
      </c>
      <c r="F16" s="36" t="s">
        <v>169</v>
      </c>
      <c r="G16" s="36" t="s">
        <v>170</v>
      </c>
    </row>
    <row r="17" spans="3:7" ht="14.4">
      <c r="C17" s="37" t="s">
        <v>171</v>
      </c>
      <c r="D17" s="37" t="s">
        <v>172</v>
      </c>
      <c r="E17" s="38" t="s">
        <v>173</v>
      </c>
      <c r="F17" s="38" t="s">
        <v>173</v>
      </c>
      <c r="G17" s="38" t="s">
        <v>173</v>
      </c>
    </row>
    <row r="18" spans="3:7" ht="14.4">
      <c r="C18" s="39" t="s">
        <v>174</v>
      </c>
      <c r="D18" s="39" t="s">
        <v>175</v>
      </c>
      <c r="E18" s="55" t="s">
        <v>176</v>
      </c>
      <c r="F18" s="55" t="s">
        <v>176</v>
      </c>
      <c r="G18" s="55">
        <v>3660500</v>
      </c>
    </row>
    <row r="19" spans="3:7" ht="14.4">
      <c r="C19" s="39" t="s">
        <v>177</v>
      </c>
      <c r="D19" s="39" t="s">
        <v>178</v>
      </c>
      <c r="E19" s="56" t="s">
        <v>176</v>
      </c>
      <c r="F19" s="56" t="s">
        <v>176</v>
      </c>
      <c r="G19" s="56" t="s">
        <v>176</v>
      </c>
    </row>
    <row r="20" spans="3:7" ht="14.4">
      <c r="C20" s="39" t="s">
        <v>179</v>
      </c>
      <c r="D20" s="39" t="s">
        <v>180</v>
      </c>
      <c r="E20" s="55">
        <v>0</v>
      </c>
      <c r="F20" s="55">
        <v>0</v>
      </c>
      <c r="G20" s="55">
        <v>0</v>
      </c>
    </row>
    <row r="21" spans="3:7" ht="14.4">
      <c r="C21" s="39" t="s">
        <v>181</v>
      </c>
      <c r="D21" s="39" t="s">
        <v>182</v>
      </c>
      <c r="E21" s="56" t="s">
        <v>176</v>
      </c>
      <c r="F21" s="56" t="s">
        <v>176</v>
      </c>
      <c r="G21" s="56" t="s">
        <v>176</v>
      </c>
    </row>
    <row r="22" spans="3:7" ht="14.4">
      <c r="C22" s="39" t="s">
        <v>183</v>
      </c>
      <c r="D22" s="39" t="s">
        <v>184</v>
      </c>
      <c r="E22" s="55" t="s">
        <v>176</v>
      </c>
      <c r="F22" s="55" t="s">
        <v>176</v>
      </c>
      <c r="G22" s="55" t="s">
        <v>176</v>
      </c>
    </row>
    <row r="23" spans="3:7" ht="14.4">
      <c r="C23" s="39" t="s">
        <v>185</v>
      </c>
      <c r="D23" s="39" t="s">
        <v>186</v>
      </c>
      <c r="E23" s="56">
        <v>121337322</v>
      </c>
      <c r="F23" s="56">
        <v>132924000</v>
      </c>
      <c r="G23" s="56">
        <v>170486522</v>
      </c>
    </row>
    <row r="24" spans="3:7" ht="14.4">
      <c r="C24" s="39" t="s">
        <v>187</v>
      </c>
      <c r="D24" s="39" t="s">
        <v>188</v>
      </c>
      <c r="E24" s="56" t="s">
        <v>176</v>
      </c>
      <c r="F24" s="56" t="s">
        <v>176</v>
      </c>
      <c r="G24" s="56" t="s">
        <v>176</v>
      </c>
    </row>
    <row r="26" spans="3:7" ht="14.4">
      <c r="C26" s="35" t="s">
        <v>189</v>
      </c>
    </row>
    <row r="27" spans="3:7" ht="14.4">
      <c r="C27" s="35" t="s">
        <v>176</v>
      </c>
      <c r="D27" s="33" t="s">
        <v>190</v>
      </c>
    </row>
  </sheetData>
  <mergeCells count="2">
    <mergeCell ref="C16:D16"/>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EBBEAF-119B-416D-9014-06B4B485867E}">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2.xml><?xml version="1.0" encoding="utf-8"?>
<ds:datastoreItem xmlns:ds="http://schemas.openxmlformats.org/officeDocument/2006/customXml" ds:itemID="{371BBC33-3137-4CFA-9640-4BDDA6439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10D803-B004-4135-8FC0-2942DD6E63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29</vt:i4>
      </vt:variant>
    </vt:vector>
  </HeadingPairs>
  <TitlesOfParts>
    <vt:vector size="29" baseType="lpstr">
      <vt:lpstr>Etiquettes</vt:lpstr>
      <vt:lpstr>Produits</vt:lpstr>
      <vt:lpstr>Secteurs</vt:lpstr>
      <vt:lpstr>Echanges territoires</vt:lpstr>
      <vt:lpstr>Données</vt:lpstr>
      <vt:lpstr>Données </vt:lpstr>
      <vt:lpstr>Récolte - AGRESTE</vt:lpstr>
      <vt:lpstr>Données  </vt:lpstr>
      <vt:lpstr>Fabrications - PRODCOM</vt:lpstr>
      <vt:lpstr>Données   </vt:lpstr>
      <vt:lpstr>Echanges mensuels - EUROSTAT</vt:lpstr>
      <vt:lpstr>Echanges annuels - EUROSTAT</vt:lpstr>
      <vt:lpstr>Données    </vt:lpstr>
      <vt:lpstr>Contraintes</vt:lpstr>
      <vt:lpstr>  Données</vt:lpstr>
      <vt:lpstr>MP Transformation - AGRESTE</vt:lpstr>
      <vt:lpstr>Contraintes </vt:lpstr>
      <vt:lpstr>   Données</vt:lpstr>
      <vt:lpstr>Coproduits - ONRB</vt:lpstr>
      <vt:lpstr>Données     </vt:lpstr>
      <vt:lpstr>Contraintes  </vt:lpstr>
      <vt:lpstr>    Données</vt:lpstr>
      <vt:lpstr>Transformation - GIPT</vt:lpstr>
      <vt:lpstr>Données      </vt:lpstr>
      <vt:lpstr>Contraintes   </vt:lpstr>
      <vt:lpstr>     Données</vt:lpstr>
      <vt:lpstr>Transformation - FranceAgriMer</vt:lpstr>
      <vt:lpstr> Données</vt:lpstr>
      <vt:lpstr>Données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2025-04-18T13:35:23Z</dcterms:created>
  <dcterms:modified xsi:type="dcterms:W3CDTF">2025-06-24T06:45:16Z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